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R\2015-2018\Medical HR\Med HR Folders\Intranet\INTRANET PAGES\Trust Intranet\To be uploaded\"/>
    </mc:Choice>
  </mc:AlternateContent>
  <bookViews>
    <workbookView xWindow="0" yWindow="0" windowWidth="16455" windowHeight="52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C41" i="1" s="1"/>
  <c r="B40" i="1"/>
  <c r="C40" i="1" s="1"/>
  <c r="M41" i="1" l="1"/>
  <c r="D41" i="1"/>
  <c r="T41" i="1"/>
  <c r="H41" i="1"/>
  <c r="AA41" i="1"/>
  <c r="M40" i="1"/>
  <c r="AA40" i="1"/>
  <c r="H40" i="1"/>
  <c r="D40" i="1"/>
  <c r="T40" i="1"/>
  <c r="AC23" i="1"/>
  <c r="T27" i="1"/>
  <c r="H23" i="1"/>
  <c r="B24" i="1"/>
  <c r="C24" i="1" s="1"/>
  <c r="D24" i="1" s="1"/>
  <c r="U24" i="1" s="1"/>
  <c r="B25" i="1"/>
  <c r="C25" i="1" s="1"/>
  <c r="B26" i="1"/>
  <c r="C26" i="1" s="1"/>
  <c r="B27" i="1"/>
  <c r="C27" i="1"/>
  <c r="D27" i="1" s="1"/>
  <c r="U27" i="1" s="1"/>
  <c r="B28" i="1"/>
  <c r="C28" i="1" s="1"/>
  <c r="D28" i="1" s="1"/>
  <c r="N28" i="1" s="1"/>
  <c r="V41" i="1" l="1"/>
  <c r="N41" i="1"/>
  <c r="O41" i="1" s="1"/>
  <c r="U41" i="1"/>
  <c r="AB41" i="1"/>
  <c r="AC41" i="1" s="1"/>
  <c r="AB40" i="1"/>
  <c r="AC40" i="1" s="1"/>
  <c r="N40" i="1"/>
  <c r="U40" i="1"/>
  <c r="V40" i="1" s="1"/>
  <c r="O40" i="1"/>
  <c r="H25" i="1"/>
  <c r="T25" i="1"/>
  <c r="D25" i="1"/>
  <c r="AA25" i="1"/>
  <c r="M25" i="1"/>
  <c r="D26" i="1"/>
  <c r="M26" i="1"/>
  <c r="T26" i="1"/>
  <c r="H26" i="1"/>
  <c r="AA26" i="1"/>
  <c r="V27" i="1"/>
  <c r="M28" i="1"/>
  <c r="O28" i="1" s="1"/>
  <c r="T24" i="1"/>
  <c r="V24" i="1" s="1"/>
  <c r="H27" i="1"/>
  <c r="N27" i="1"/>
  <c r="N24" i="1"/>
  <c r="AB28" i="1"/>
  <c r="AC28" i="1" s="1"/>
  <c r="M24" i="1"/>
  <c r="U28" i="1"/>
  <c r="M27" i="1"/>
  <c r="AA28" i="1"/>
  <c r="H24" i="1"/>
  <c r="T28" i="1"/>
  <c r="V28" i="1" s="1"/>
  <c r="AB27" i="1"/>
  <c r="AC27" i="1" s="1"/>
  <c r="AB24" i="1"/>
  <c r="AC24" i="1" s="1"/>
  <c r="H28" i="1"/>
  <c r="AA27" i="1"/>
  <c r="AA24" i="1"/>
  <c r="B16" i="1"/>
  <c r="C16" i="1" s="1"/>
  <c r="T16" i="1" s="1"/>
  <c r="B17" i="1"/>
  <c r="C17" i="1" s="1"/>
  <c r="B18" i="1"/>
  <c r="C18" i="1" s="1"/>
  <c r="AA18" i="1" s="1"/>
  <c r="B19" i="1"/>
  <c r="C19" i="1" s="1"/>
  <c r="AA19" i="1" s="1"/>
  <c r="B20" i="1"/>
  <c r="C20" i="1" s="1"/>
  <c r="T20" i="1" s="1"/>
  <c r="B21" i="1"/>
  <c r="C21" i="1" s="1"/>
  <c r="T21" i="1" s="1"/>
  <c r="B22" i="1"/>
  <c r="C22" i="1" s="1"/>
  <c r="B31" i="1"/>
  <c r="C31" i="1" s="1"/>
  <c r="AA31" i="1" s="1"/>
  <c r="B32" i="1"/>
  <c r="C32" i="1" s="1"/>
  <c r="D32" i="1" s="1"/>
  <c r="N32" i="1" s="1"/>
  <c r="B33" i="1"/>
  <c r="C33" i="1" s="1"/>
  <c r="AA33" i="1" s="1"/>
  <c r="B34" i="1"/>
  <c r="C34" i="1" s="1"/>
  <c r="AA34" i="1" s="1"/>
  <c r="B35" i="1"/>
  <c r="C35" i="1" s="1"/>
  <c r="AA35" i="1" s="1"/>
  <c r="B36" i="1"/>
  <c r="C36" i="1" s="1"/>
  <c r="B37" i="1"/>
  <c r="C37" i="1" s="1"/>
  <c r="H37" i="1" s="1"/>
  <c r="B38" i="1"/>
  <c r="C38" i="1" s="1"/>
  <c r="AA38" i="1" s="1"/>
  <c r="B39" i="1"/>
  <c r="C39" i="1" s="1"/>
  <c r="AA39" i="1" s="1"/>
  <c r="V26" i="1" l="1"/>
  <c r="N25" i="1"/>
  <c r="O25" i="1" s="1"/>
  <c r="AB25" i="1"/>
  <c r="AC25" i="1" s="1"/>
  <c r="U25" i="1"/>
  <c r="V25" i="1" s="1"/>
  <c r="AB26" i="1"/>
  <c r="AC26" i="1" s="1"/>
  <c r="N26" i="1"/>
  <c r="O26" i="1" s="1"/>
  <c r="U26" i="1"/>
  <c r="O24" i="1"/>
  <c r="O27" i="1"/>
  <c r="D22" i="1"/>
  <c r="N22" i="1" s="1"/>
  <c r="T22" i="1"/>
  <c r="AA17" i="1"/>
  <c r="M17" i="1"/>
  <c r="AA21" i="1"/>
  <c r="T34" i="1"/>
  <c r="D36" i="1"/>
  <c r="AB36" i="1" s="1"/>
  <c r="AC36" i="1" s="1"/>
  <c r="T36" i="1"/>
  <c r="H17" i="1"/>
  <c r="U22" i="1"/>
  <c r="V22" i="1" s="1"/>
  <c r="T33" i="1"/>
  <c r="D17" i="1"/>
  <c r="T19" i="1"/>
  <c r="T18" i="1"/>
  <c r="T39" i="1"/>
  <c r="U32" i="1"/>
  <c r="T32" i="1"/>
  <c r="V32" i="1" s="1"/>
  <c r="T37" i="1"/>
  <c r="T17" i="1"/>
  <c r="T35" i="1"/>
  <c r="T38" i="1"/>
  <c r="T31" i="1"/>
  <c r="D20" i="1"/>
  <c r="U20" i="1" s="1"/>
  <c r="V20" i="1" s="1"/>
  <c r="H20" i="1"/>
  <c r="M20" i="1"/>
  <c r="AA20" i="1"/>
  <c r="M16" i="1"/>
  <c r="D16" i="1"/>
  <c r="U16" i="1" s="1"/>
  <c r="V16" i="1" s="1"/>
  <c r="H16" i="1"/>
  <c r="AA16" i="1"/>
  <c r="M18" i="1"/>
  <c r="H18" i="1"/>
  <c r="AA37" i="1"/>
  <c r="D18" i="1"/>
  <c r="U18" i="1" s="1"/>
  <c r="AA22" i="1"/>
  <c r="AB32" i="1"/>
  <c r="AC32" i="1" s="1"/>
  <c r="AA36" i="1"/>
  <c r="AA32" i="1"/>
  <c r="H19" i="1"/>
  <c r="D19" i="1"/>
  <c r="U19" i="1" s="1"/>
  <c r="M19" i="1"/>
  <c r="D21" i="1"/>
  <c r="U21" i="1" s="1"/>
  <c r="V21" i="1" s="1"/>
  <c r="M21" i="1"/>
  <c r="H21" i="1"/>
  <c r="H33" i="1"/>
  <c r="D33" i="1"/>
  <c r="U33" i="1" s="1"/>
  <c r="M22" i="1"/>
  <c r="H22" i="1"/>
  <c r="D37" i="1"/>
  <c r="U37" i="1" s="1"/>
  <c r="M38" i="1"/>
  <c r="D38" i="1"/>
  <c r="U38" i="1" s="1"/>
  <c r="H38" i="1"/>
  <c r="M34" i="1"/>
  <c r="H34" i="1"/>
  <c r="D34" i="1"/>
  <c r="U34" i="1" s="1"/>
  <c r="D31" i="1"/>
  <c r="U31" i="1" s="1"/>
  <c r="H31" i="1"/>
  <c r="M31" i="1"/>
  <c r="D39" i="1"/>
  <c r="U39" i="1" s="1"/>
  <c r="H39" i="1"/>
  <c r="M39" i="1"/>
  <c r="M35" i="1"/>
  <c r="D35" i="1"/>
  <c r="U35" i="1" s="1"/>
  <c r="H35" i="1"/>
  <c r="M36" i="1"/>
  <c r="M37" i="1"/>
  <c r="H36" i="1"/>
  <c r="M32" i="1"/>
  <c r="O32" i="1" s="1"/>
  <c r="M33" i="1"/>
  <c r="H32" i="1"/>
  <c r="B11" i="1"/>
  <c r="C11" i="1" s="1"/>
  <c r="T11" i="1" s="1"/>
  <c r="B10" i="1"/>
  <c r="C10" i="1" s="1"/>
  <c r="T10" i="1" s="1"/>
  <c r="B9" i="1"/>
  <c r="C9" i="1" s="1"/>
  <c r="T9" i="1" s="1"/>
  <c r="B8" i="1"/>
  <c r="C8" i="1" s="1"/>
  <c r="T8" i="1" s="1"/>
  <c r="B7" i="1"/>
  <c r="C7" i="1" s="1"/>
  <c r="T7" i="1" s="1"/>
  <c r="B6" i="1"/>
  <c r="C6" i="1" s="1"/>
  <c r="T6" i="1" s="1"/>
  <c r="B5" i="1"/>
  <c r="C5" i="1" s="1"/>
  <c r="T5" i="1" s="1"/>
  <c r="B4" i="1"/>
  <c r="C4" i="1" s="1"/>
  <c r="V34" i="1" l="1"/>
  <c r="V37" i="1"/>
  <c r="O22" i="1"/>
  <c r="AB22" i="1"/>
  <c r="AC22" i="1" s="1"/>
  <c r="V33" i="1"/>
  <c r="V31" i="1"/>
  <c r="V39" i="1"/>
  <c r="N17" i="1"/>
  <c r="O17" i="1" s="1"/>
  <c r="U17" i="1"/>
  <c r="V17" i="1" s="1"/>
  <c r="V38" i="1"/>
  <c r="V35" i="1"/>
  <c r="V18" i="1"/>
  <c r="AA4" i="1"/>
  <c r="T4" i="1"/>
  <c r="AB17" i="1"/>
  <c r="AC17" i="1" s="1"/>
  <c r="V19" i="1"/>
  <c r="N36" i="1"/>
  <c r="O36" i="1" s="1"/>
  <c r="U36" i="1"/>
  <c r="V36" i="1" s="1"/>
  <c r="N31" i="1"/>
  <c r="O31" i="1" s="1"/>
  <c r="AB31" i="1"/>
  <c r="AC31" i="1" s="1"/>
  <c r="N33" i="1"/>
  <c r="AB33" i="1"/>
  <c r="AC33" i="1" s="1"/>
  <c r="N16" i="1"/>
  <c r="O16" i="1" s="1"/>
  <c r="AB16" i="1"/>
  <c r="AC16" i="1" s="1"/>
  <c r="AB18" i="1"/>
  <c r="AC18" i="1" s="1"/>
  <c r="N18" i="1"/>
  <c r="O18" i="1" s="1"/>
  <c r="N19" i="1"/>
  <c r="O19" i="1" s="1"/>
  <c r="AB19" i="1"/>
  <c r="AC19" i="1" s="1"/>
  <c r="N34" i="1"/>
  <c r="O34" i="1" s="1"/>
  <c r="AB34" i="1"/>
  <c r="AC34" i="1" s="1"/>
  <c r="N39" i="1"/>
  <c r="O39" i="1" s="1"/>
  <c r="AB39" i="1"/>
  <c r="AC39" i="1" s="1"/>
  <c r="N38" i="1"/>
  <c r="O38" i="1" s="1"/>
  <c r="AB38" i="1"/>
  <c r="AC38" i="1" s="1"/>
  <c r="N35" i="1"/>
  <c r="O35" i="1" s="1"/>
  <c r="AB35" i="1"/>
  <c r="AC35" i="1" s="1"/>
  <c r="N21" i="1"/>
  <c r="O21" i="1" s="1"/>
  <c r="AB21" i="1"/>
  <c r="AC21" i="1" s="1"/>
  <c r="N37" i="1"/>
  <c r="O37" i="1" s="1"/>
  <c r="AB37" i="1"/>
  <c r="AC37" i="1" s="1"/>
  <c r="N20" i="1"/>
  <c r="O20" i="1" s="1"/>
  <c r="AB20" i="1"/>
  <c r="AC20" i="1" s="1"/>
  <c r="O33" i="1"/>
  <c r="M11" i="1"/>
  <c r="AA11" i="1"/>
  <c r="AA5" i="1"/>
  <c r="M5" i="1"/>
  <c r="AA10" i="1"/>
  <c r="M10" i="1"/>
  <c r="AA6" i="1"/>
  <c r="M6" i="1"/>
  <c r="M9" i="1"/>
  <c r="AA9" i="1"/>
  <c r="AA7" i="1"/>
  <c r="M7" i="1"/>
  <c r="AA8" i="1"/>
  <c r="M8" i="1"/>
  <c r="H10" i="1"/>
  <c r="D10" i="1"/>
  <c r="U10" i="1" s="1"/>
  <c r="V10" i="1" s="1"/>
  <c r="D11" i="1"/>
  <c r="H11" i="1"/>
  <c r="H8" i="1"/>
  <c r="D8" i="1"/>
  <c r="H9" i="1"/>
  <c r="D9" i="1"/>
  <c r="H6" i="1"/>
  <c r="D6" i="1"/>
  <c r="M4" i="1"/>
  <c r="H4" i="1"/>
  <c r="D4" i="1"/>
  <c r="D5" i="1"/>
  <c r="H5" i="1"/>
  <c r="D7" i="1"/>
  <c r="H7" i="1"/>
  <c r="N8" i="1" l="1"/>
  <c r="O8" i="1" s="1"/>
  <c r="U8" i="1"/>
  <c r="V8" i="1" s="1"/>
  <c r="N7" i="1"/>
  <c r="O7" i="1" s="1"/>
  <c r="U7" i="1"/>
  <c r="V7" i="1" s="1"/>
  <c r="N11" i="1"/>
  <c r="O11" i="1" s="1"/>
  <c r="U11" i="1"/>
  <c r="V11" i="1" s="1"/>
  <c r="N9" i="1"/>
  <c r="O9" i="1" s="1"/>
  <c r="U9" i="1"/>
  <c r="V9" i="1" s="1"/>
  <c r="N5" i="1"/>
  <c r="O5" i="1" s="1"/>
  <c r="U5" i="1"/>
  <c r="V5" i="1" s="1"/>
  <c r="N6" i="1"/>
  <c r="O6" i="1" s="1"/>
  <c r="U6" i="1"/>
  <c r="V6" i="1" s="1"/>
  <c r="U4" i="1"/>
  <c r="AB4" i="1"/>
  <c r="AC4" i="1" s="1"/>
  <c r="V4" i="1"/>
  <c r="AB10" i="1"/>
  <c r="AC10" i="1" s="1"/>
  <c r="N10" i="1"/>
  <c r="O10" i="1" s="1"/>
  <c r="AB11" i="1"/>
  <c r="AC11" i="1" s="1"/>
  <c r="AB9" i="1"/>
  <c r="AC9" i="1" s="1"/>
  <c r="N4" i="1"/>
  <c r="O4" i="1" s="1"/>
  <c r="AB5" i="1"/>
  <c r="AC5" i="1" s="1"/>
  <c r="AB6" i="1"/>
  <c r="AC6" i="1" s="1"/>
  <c r="AB7" i="1"/>
  <c r="AC7" i="1" s="1"/>
  <c r="AB8" i="1"/>
  <c r="AC8" i="1" s="1"/>
</calcChain>
</file>

<file path=xl/sharedStrings.xml><?xml version="1.0" encoding="utf-8"?>
<sst xmlns="http://schemas.openxmlformats.org/spreadsheetml/2006/main" count="89" uniqueCount="33">
  <si>
    <t>Consultants</t>
  </si>
  <si>
    <t xml:space="preserve">Annual Salary </t>
  </si>
  <si>
    <t xml:space="preserve">PA Rate      @ 4 hours              </t>
  </si>
  <si>
    <t xml:space="preserve">Hourly Standard Rates            worked between 0700 and 1900 </t>
  </si>
  <si>
    <t xml:space="preserve">Hourly Premium Rates                                         worked between 1900 - 0700 </t>
  </si>
  <si>
    <t>Date</t>
  </si>
  <si>
    <t>Number of sites                                                                                                            1 site requested to be covered  = £250                                                                       2 + sites requested to be covered = £500</t>
  </si>
  <si>
    <t>Date TOIL Accrued</t>
  </si>
  <si>
    <t>Total TOIL being applied for</t>
  </si>
  <si>
    <t>Hybrid of both to be discussed and agreed with MD/CD</t>
  </si>
  <si>
    <r>
      <t xml:space="preserve">Standard rate                                       </t>
    </r>
    <r>
      <rPr>
        <b/>
        <u/>
        <sz val="11"/>
        <color theme="1"/>
        <rFont val="Calibri"/>
        <family val="2"/>
        <scheme val="minor"/>
      </rPr>
      <t xml:space="preserve">  </t>
    </r>
    <r>
      <rPr>
        <b/>
        <i/>
        <u/>
        <sz val="11"/>
        <color theme="1"/>
        <rFont val="Calibri"/>
        <family val="2"/>
        <scheme val="minor"/>
      </rPr>
      <t>insert number of hours rounded worked to the nearest 15 mins</t>
    </r>
  </si>
  <si>
    <t xml:space="preserve"> Total                          (3 x standard hours worked)</t>
  </si>
  <si>
    <r>
      <t xml:space="preserve">Standard rate                           1700 to 1900                   </t>
    </r>
    <r>
      <rPr>
        <b/>
        <u/>
        <sz val="11"/>
        <color theme="1"/>
        <rFont val="Calibri"/>
        <family val="2"/>
        <scheme val="minor"/>
      </rPr>
      <t xml:space="preserve">  </t>
    </r>
    <r>
      <rPr>
        <b/>
        <i/>
        <u/>
        <sz val="11"/>
        <color theme="1"/>
        <rFont val="Calibri"/>
        <family val="2"/>
        <scheme val="minor"/>
      </rPr>
      <t>insert number of hours worked</t>
    </r>
  </si>
  <si>
    <t>Total Premium Rate                           (3 x Premium hours worked)</t>
  </si>
  <si>
    <t>Total</t>
  </si>
  <si>
    <r>
      <t xml:space="preserve"> Preimum rate                                    2100 to 0700                   </t>
    </r>
    <r>
      <rPr>
        <b/>
        <i/>
        <u/>
        <sz val="11"/>
        <color theme="1"/>
        <rFont val="Calibri"/>
        <family val="2"/>
        <scheme val="minor"/>
      </rPr>
      <t xml:space="preserve">  Insert number of hours worked</t>
    </r>
  </si>
  <si>
    <t>Amount</t>
  </si>
  <si>
    <t>TOIL to be taken withing 3 months of accruing</t>
  </si>
  <si>
    <t>Enter amount</t>
  </si>
  <si>
    <t xml:space="preserve">Premium Time = 1 hour worked = 1 PA (TOIL) </t>
  </si>
  <si>
    <t>Standard Time = 1 hour worked = 0.75 PA (TOIL)</t>
  </si>
  <si>
    <t>SASG</t>
  </si>
  <si>
    <t>2021 Contract</t>
  </si>
  <si>
    <t>Number of sites                                                                                                            1 site requested to be covered  = £250                                                                       2 sites requested to be covered = £500</t>
  </si>
  <si>
    <t>2008 Contract</t>
  </si>
  <si>
    <t xml:space="preserve">Day Time (0900 to 1700)                                                                                                               </t>
  </si>
  <si>
    <t xml:space="preserve">Weekday Nights (2100-0930)                                           </t>
  </si>
  <si>
    <r>
      <t xml:space="preserve"> Preimum rate                                    1900 to 2130                   </t>
    </r>
    <r>
      <rPr>
        <b/>
        <i/>
        <u/>
        <sz val="11"/>
        <color theme="1"/>
        <rFont val="Calibri"/>
        <family val="2"/>
        <scheme val="minor"/>
      </rPr>
      <t xml:space="preserve">  Insert number of hours worked</t>
    </r>
  </si>
  <si>
    <t xml:space="preserve">Weekdays Late  (1700 - 2130)                                      </t>
  </si>
  <si>
    <t xml:space="preserve">Weekdays Late Shift (1700 - 2130)                                      </t>
  </si>
  <si>
    <t>Twillight Shifts 1700 to 2300</t>
  </si>
  <si>
    <r>
      <t xml:space="preserve"> Preimum rate                                    1900 to 2300                   </t>
    </r>
    <r>
      <rPr>
        <b/>
        <i/>
        <u/>
        <sz val="11"/>
        <color theme="1"/>
        <rFont val="Calibri"/>
        <family val="2"/>
        <scheme val="minor"/>
      </rPr>
      <t xml:space="preserve">  Insert number of hours worked</t>
    </r>
  </si>
  <si>
    <t>SASG with effect 1st April 2023 (new uplift)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</si>
</sst>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164" formatCode="0.0"/>
    <numFmt numFmtId="165" formatCode="&quot;£&quot;#,##0.00"/>
    <numFmt numFmtId="166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Border="1"/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6" fontId="0" fillId="4" borderId="14" xfId="0" applyNumberFormat="1" applyFill="1" applyBorder="1" applyAlignment="1">
      <alignment horizontal="center"/>
    </xf>
    <xf numFmtId="8" fontId="0" fillId="4" borderId="28" xfId="0" applyNumberFormat="1" applyFill="1" applyBorder="1" applyAlignment="1">
      <alignment horizontal="left"/>
    </xf>
    <xf numFmtId="8" fontId="0" fillId="4" borderId="16" xfId="0" applyNumberFormat="1" applyFill="1" applyBorder="1"/>
    <xf numFmtId="8" fontId="0" fillId="3" borderId="0" xfId="0" applyNumberFormat="1" applyFill="1" applyBorder="1"/>
    <xf numFmtId="8" fontId="0" fillId="5" borderId="16" xfId="0" applyNumberFormat="1" applyFill="1" applyBorder="1"/>
    <xf numFmtId="2" fontId="0" fillId="3" borderId="5" xfId="0" applyNumberFormat="1" applyFill="1" applyBorder="1"/>
    <xf numFmtId="2" fontId="0" fillId="3" borderId="0" xfId="0" applyNumberFormat="1" applyFill="1" applyBorder="1"/>
    <xf numFmtId="0" fontId="0" fillId="0" borderId="15" xfId="0" applyBorder="1"/>
    <xf numFmtId="8" fontId="0" fillId="5" borderId="28" xfId="0" applyNumberFormat="1" applyFill="1" applyBorder="1"/>
    <xf numFmtId="0" fontId="1" fillId="3" borderId="2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0" fillId="3" borderId="15" xfId="0" applyNumberFormat="1" applyFill="1" applyBorder="1"/>
    <xf numFmtId="2" fontId="0" fillId="0" borderId="28" xfId="0" applyNumberFormat="1" applyBorder="1"/>
    <xf numFmtId="2" fontId="0" fillId="5" borderId="28" xfId="0" applyNumberFormat="1" applyFill="1" applyBorder="1"/>
    <xf numFmtId="2" fontId="0" fillId="6" borderId="16" xfId="0" applyNumberFormat="1" applyFill="1" applyBorder="1"/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/>
    <xf numFmtId="6" fontId="0" fillId="4" borderId="31" xfId="0" applyNumberFormat="1" applyFill="1" applyBorder="1" applyAlignment="1">
      <alignment horizontal="center"/>
    </xf>
    <xf numFmtId="8" fontId="0" fillId="4" borderId="32" xfId="0" applyNumberFormat="1" applyFill="1" applyBorder="1" applyAlignment="1">
      <alignment horizontal="left"/>
    </xf>
    <xf numFmtId="8" fontId="0" fillId="4" borderId="33" xfId="0" applyNumberFormat="1" applyFill="1" applyBorder="1"/>
    <xf numFmtId="8" fontId="0" fillId="5" borderId="33" xfId="0" applyNumberFormat="1" applyFill="1" applyBorder="1"/>
    <xf numFmtId="2" fontId="0" fillId="3" borderId="35" xfId="0" applyNumberFormat="1" applyFill="1" applyBorder="1"/>
    <xf numFmtId="2" fontId="0" fillId="0" borderId="32" xfId="0" applyNumberFormat="1" applyBorder="1"/>
    <xf numFmtId="2" fontId="0" fillId="5" borderId="32" xfId="0" applyNumberFormat="1" applyFill="1" applyBorder="1"/>
    <xf numFmtId="0" fontId="0" fillId="0" borderId="35" xfId="0" applyBorder="1"/>
    <xf numFmtId="8" fontId="0" fillId="5" borderId="32" xfId="0" applyNumberFormat="1" applyFill="1" applyBorder="1"/>
    <xf numFmtId="8" fontId="0" fillId="3" borderId="0" xfId="0" applyNumberFormat="1" applyFill="1" applyBorder="1" applyAlignment="1">
      <alignment horizontal="left"/>
    </xf>
    <xf numFmtId="8" fontId="0" fillId="3" borderId="0" xfId="0" applyNumberFormat="1" applyFill="1" applyAlignment="1">
      <alignment horizontal="left"/>
    </xf>
    <xf numFmtId="0" fontId="5" fillId="7" borderId="4" xfId="0" applyFont="1" applyFill="1" applyBorder="1"/>
    <xf numFmtId="8" fontId="2" fillId="3" borderId="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6" fontId="0" fillId="7" borderId="14" xfId="0" applyNumberFormat="1" applyFill="1" applyBorder="1"/>
    <xf numFmtId="8" fontId="0" fillId="7" borderId="28" xfId="0" applyNumberFormat="1" applyFill="1" applyBorder="1"/>
    <xf numFmtId="2" fontId="0" fillId="0" borderId="36" xfId="0" applyNumberFormat="1" applyBorder="1"/>
    <xf numFmtId="0" fontId="6" fillId="0" borderId="0" xfId="0" applyFont="1" applyBorder="1" applyAlignment="1">
      <alignment horizontal="center" vertical="center" wrapText="1"/>
    </xf>
    <xf numFmtId="2" fontId="0" fillId="0" borderId="37" xfId="0" applyNumberFormat="1" applyBorder="1"/>
    <xf numFmtId="0" fontId="0" fillId="3" borderId="0" xfId="0" applyFill="1" applyAlignment="1">
      <alignment vertical="center"/>
    </xf>
    <xf numFmtId="0" fontId="0" fillId="0" borderId="33" xfId="0" applyBorder="1"/>
    <xf numFmtId="6" fontId="0" fillId="7" borderId="31" xfId="0" applyNumberFormat="1" applyFill="1" applyBorder="1"/>
    <xf numFmtId="8" fontId="0" fillId="7" borderId="32" xfId="0" applyNumberFormat="1" applyFill="1" applyBorder="1"/>
    <xf numFmtId="0" fontId="2" fillId="3" borderId="0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0" fillId="3" borderId="15" xfId="0" applyNumberFormat="1" applyFill="1" applyBorder="1"/>
    <xf numFmtId="164" fontId="0" fillId="3" borderId="35" xfId="0" applyNumberFormat="1" applyFill="1" applyBorder="1"/>
    <xf numFmtId="14" fontId="0" fillId="3" borderId="29" xfId="0" applyNumberFormat="1" applyFill="1" applyBorder="1"/>
    <xf numFmtId="14" fontId="0" fillId="3" borderId="34" xfId="0" applyNumberFormat="1" applyFill="1" applyBorder="1"/>
    <xf numFmtId="8" fontId="0" fillId="5" borderId="42" xfId="0" applyNumberFormat="1" applyFill="1" applyBorder="1"/>
    <xf numFmtId="8" fontId="0" fillId="5" borderId="24" xfId="0" applyNumberFormat="1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2" fontId="0" fillId="0" borderId="45" xfId="0" applyNumberFormat="1" applyBorder="1"/>
    <xf numFmtId="2" fontId="0" fillId="5" borderId="42" xfId="0" applyNumberFormat="1" applyFill="1" applyBorder="1"/>
    <xf numFmtId="165" fontId="0" fillId="6" borderId="28" xfId="0" applyNumberFormat="1" applyFill="1" applyBorder="1"/>
    <xf numFmtId="165" fontId="0" fillId="6" borderId="32" xfId="0" applyNumberFormat="1" applyFill="1" applyBorder="1"/>
    <xf numFmtId="1" fontId="0" fillId="3" borderId="29" xfId="0" applyNumberFormat="1" applyFill="1" applyBorder="1"/>
    <xf numFmtId="1" fontId="0" fillId="3" borderId="34" xfId="0" applyNumberFormat="1" applyFill="1" applyBorder="1"/>
    <xf numFmtId="1" fontId="0" fillId="3" borderId="28" xfId="0" applyNumberFormat="1" applyFill="1" applyBorder="1"/>
    <xf numFmtId="1" fontId="0" fillId="3" borderId="32" xfId="0" applyNumberFormat="1" applyFill="1" applyBorder="1"/>
    <xf numFmtId="1" fontId="0" fillId="3" borderId="42" xfId="0" applyNumberFormat="1" applyFill="1" applyBorder="1"/>
    <xf numFmtId="0" fontId="1" fillId="5" borderId="26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165" fontId="0" fillId="6" borderId="30" xfId="0" applyNumberFormat="1" applyFill="1" applyBorder="1"/>
    <xf numFmtId="165" fontId="0" fillId="6" borderId="29" xfId="0" applyNumberFormat="1" applyFill="1" applyBorder="1"/>
    <xf numFmtId="165" fontId="0" fillId="6" borderId="34" xfId="0" applyNumberFormat="1" applyFill="1" applyBorder="1"/>
    <xf numFmtId="165" fontId="0" fillId="6" borderId="16" xfId="0" applyNumberFormat="1" applyFill="1" applyBorder="1"/>
    <xf numFmtId="165" fontId="0" fillId="6" borderId="33" xfId="0" applyNumberFormat="1" applyFill="1" applyBorder="1"/>
    <xf numFmtId="2" fontId="0" fillId="3" borderId="23" xfId="0" applyNumberFormat="1" applyFill="1" applyBorder="1"/>
    <xf numFmtId="2" fontId="0" fillId="0" borderId="42" xfId="0" applyNumberFormat="1" applyBorder="1"/>
    <xf numFmtId="165" fontId="0" fillId="6" borderId="24" xfId="0" applyNumberFormat="1" applyFill="1" applyBorder="1"/>
    <xf numFmtId="2" fontId="0" fillId="8" borderId="0" xfId="0" applyNumberFormat="1" applyFill="1" applyBorder="1"/>
    <xf numFmtId="2" fontId="0" fillId="8" borderId="49" xfId="0" applyNumberFormat="1" applyFill="1" applyBorder="1"/>
    <xf numFmtId="2" fontId="0" fillId="8" borderId="27" xfId="0" applyNumberFormat="1" applyFill="1" applyBorder="1"/>
    <xf numFmtId="165" fontId="0" fillId="6" borderId="37" xfId="0" applyNumberFormat="1" applyFill="1" applyBorder="1"/>
    <xf numFmtId="165" fontId="0" fillId="6" borderId="53" xfId="0" applyNumberFormat="1" applyFill="1" applyBorder="1"/>
    <xf numFmtId="165" fontId="0" fillId="6" borderId="45" xfId="0" applyNumberFormat="1" applyFill="1" applyBorder="1"/>
    <xf numFmtId="1" fontId="0" fillId="3" borderId="23" xfId="0" applyNumberFormat="1" applyFill="1" applyBorder="1"/>
    <xf numFmtId="1" fontId="0" fillId="3" borderId="15" xfId="0" applyNumberFormat="1" applyFill="1" applyBorder="1"/>
    <xf numFmtId="1" fontId="0" fillId="3" borderId="35" xfId="0" applyNumberFormat="1" applyFill="1" applyBorder="1"/>
    <xf numFmtId="0" fontId="1" fillId="6" borderId="7" xfId="0" applyFont="1" applyFill="1" applyBorder="1" applyAlignment="1">
      <alignment horizontal="center" vertical="center" wrapText="1"/>
    </xf>
    <xf numFmtId="165" fontId="0" fillId="6" borderId="17" xfId="0" applyNumberFormat="1" applyFill="1" applyBorder="1"/>
    <xf numFmtId="14" fontId="0" fillId="3" borderId="17" xfId="0" applyNumberFormat="1" applyFill="1" applyBorder="1"/>
    <xf numFmtId="164" fontId="0" fillId="3" borderId="23" xfId="0" applyNumberFormat="1" applyFill="1" applyBorder="1"/>
    <xf numFmtId="14" fontId="0" fillId="8" borderId="0" xfId="0" applyNumberFormat="1" applyFill="1" applyBorder="1"/>
    <xf numFmtId="165" fontId="0" fillId="3" borderId="0" xfId="0" applyNumberFormat="1" applyFill="1" applyBorder="1"/>
    <xf numFmtId="165" fontId="0" fillId="8" borderId="0" xfId="0" applyNumberFormat="1" applyFill="1" applyBorder="1"/>
    <xf numFmtId="165" fontId="0" fillId="8" borderId="26" xfId="0" applyNumberFormat="1" applyFill="1" applyBorder="1"/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165" fontId="0" fillId="6" borderId="42" xfId="0" applyNumberFormat="1" applyFill="1" applyBorder="1"/>
    <xf numFmtId="0" fontId="1" fillId="6" borderId="43" xfId="0" applyFont="1" applyFill="1" applyBorder="1" applyAlignment="1">
      <alignment horizontal="center" vertical="center" wrapText="1"/>
    </xf>
    <xf numFmtId="165" fontId="0" fillId="6" borderId="39" xfId="0" applyNumberFormat="1" applyFill="1" applyBorder="1"/>
    <xf numFmtId="165" fontId="0" fillId="6" borderId="41" xfId="0" applyNumberFormat="1" applyFill="1" applyBorder="1"/>
    <xf numFmtId="0" fontId="1" fillId="6" borderId="1" xfId="0" applyFont="1" applyFill="1" applyBorder="1" applyAlignment="1">
      <alignment horizontal="center" vertical="center" wrapText="1"/>
    </xf>
    <xf numFmtId="165" fontId="0" fillId="6" borderId="46" xfId="0" applyNumberFormat="1" applyFill="1" applyBorder="1"/>
    <xf numFmtId="165" fontId="0" fillId="6" borderId="40" xfId="0" applyNumberFormat="1" applyFill="1" applyBorder="1"/>
    <xf numFmtId="8" fontId="0" fillId="6" borderId="16" xfId="0" applyNumberFormat="1" applyFill="1" applyBorder="1"/>
    <xf numFmtId="8" fontId="0" fillId="6" borderId="33" xfId="0" applyNumberFormat="1" applyFill="1" applyBorder="1"/>
    <xf numFmtId="8" fontId="0" fillId="6" borderId="24" xfId="0" applyNumberFormat="1" applyFill="1" applyBorder="1"/>
    <xf numFmtId="2" fontId="0" fillId="6" borderId="42" xfId="0" applyNumberFormat="1" applyFill="1" applyBorder="1"/>
    <xf numFmtId="2" fontId="0" fillId="6" borderId="28" xfId="0" applyNumberFormat="1" applyFill="1" applyBorder="1"/>
    <xf numFmtId="1" fontId="0" fillId="3" borderId="17" xfId="0" applyNumberFormat="1" applyFill="1" applyBorder="1"/>
    <xf numFmtId="1" fontId="0" fillId="0" borderId="23" xfId="0" applyNumberFormat="1" applyBorder="1"/>
    <xf numFmtId="1" fontId="0" fillId="0" borderId="15" xfId="0" applyNumberFormat="1" applyBorder="1"/>
    <xf numFmtId="1" fontId="0" fillId="0" borderId="35" xfId="0" applyNumberFormat="1" applyBorder="1"/>
    <xf numFmtId="166" fontId="0" fillId="3" borderId="28" xfId="0" applyNumberFormat="1" applyFill="1" applyBorder="1"/>
    <xf numFmtId="166" fontId="0" fillId="3" borderId="32" xfId="0" applyNumberFormat="1" applyFill="1" applyBorder="1"/>
    <xf numFmtId="3" fontId="0" fillId="3" borderId="25" xfId="0" applyNumberFormat="1" applyFill="1" applyBorder="1"/>
    <xf numFmtId="3" fontId="0" fillId="3" borderId="36" xfId="0" applyNumberFormat="1" applyFill="1" applyBorder="1"/>
    <xf numFmtId="166" fontId="0" fillId="3" borderId="37" xfId="0" applyNumberFormat="1" applyFill="1" applyBorder="1"/>
    <xf numFmtId="166" fontId="0" fillId="3" borderId="45" xfId="0" applyNumberFormat="1" applyFill="1" applyBorder="1"/>
    <xf numFmtId="2" fontId="0" fillId="6" borderId="14" xfId="0" applyNumberFormat="1" applyFill="1" applyBorder="1"/>
    <xf numFmtId="2" fontId="0" fillId="6" borderId="56" xfId="0" applyNumberFormat="1" applyFill="1" applyBorder="1"/>
    <xf numFmtId="2" fontId="0" fillId="6" borderId="24" xfId="0" applyNumberFormat="1" applyFill="1" applyBorder="1"/>
    <xf numFmtId="1" fontId="0" fillId="3" borderId="25" xfId="0" applyNumberFormat="1" applyFill="1" applyBorder="1"/>
    <xf numFmtId="1" fontId="0" fillId="8" borderId="0" xfId="0" applyNumberFormat="1" applyFill="1" applyBorder="1"/>
    <xf numFmtId="1" fontId="1" fillId="3" borderId="28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65" fontId="0" fillId="6" borderId="14" xfId="0" applyNumberFormat="1" applyFill="1" applyBorder="1"/>
    <xf numFmtId="165" fontId="0" fillId="6" borderId="31" xfId="0" applyNumberFormat="1" applyFill="1" applyBorder="1"/>
    <xf numFmtId="165" fontId="0" fillId="6" borderId="56" xfId="0" applyNumberFormat="1" applyFill="1" applyBorder="1"/>
    <xf numFmtId="14" fontId="0" fillId="8" borderId="10" xfId="0" applyNumberFormat="1" applyFill="1" applyBorder="1"/>
    <xf numFmtId="164" fontId="0" fillId="8" borderId="8" xfId="0" applyNumberFormat="1" applyFill="1" applyBorder="1"/>
    <xf numFmtId="8" fontId="0" fillId="8" borderId="9" xfId="0" applyNumberFormat="1" applyFill="1" applyBorder="1"/>
    <xf numFmtId="14" fontId="0" fillId="8" borderId="48" xfId="0" applyNumberFormat="1" applyFill="1" applyBorder="1"/>
    <xf numFmtId="164" fontId="0" fillId="8" borderId="49" xfId="0" applyNumberFormat="1" applyFill="1" applyBorder="1"/>
    <xf numFmtId="8" fontId="0" fillId="8" borderId="27" xfId="0" applyNumberFormat="1" applyFill="1" applyBorder="1"/>
    <xf numFmtId="14" fontId="0" fillId="3" borderId="4" xfId="0" applyNumberFormat="1" applyFill="1" applyBorder="1"/>
    <xf numFmtId="14" fontId="0" fillId="3" borderId="14" xfId="0" applyNumberFormat="1" applyFill="1" applyBorder="1"/>
    <xf numFmtId="14" fontId="0" fillId="3" borderId="31" xfId="0" applyNumberFormat="1" applyFill="1" applyBorder="1"/>
    <xf numFmtId="14" fontId="0" fillId="8" borderId="54" xfId="0" applyNumberFormat="1" applyFill="1" applyBorder="1"/>
    <xf numFmtId="14" fontId="1" fillId="0" borderId="14" xfId="0" applyNumberFormat="1" applyFont="1" applyBorder="1" applyAlignment="1">
      <alignment horizontal="center" vertical="center" wrapText="1"/>
    </xf>
    <xf numFmtId="14" fontId="0" fillId="3" borderId="0" xfId="0" applyNumberFormat="1" applyFill="1"/>
    <xf numFmtId="14" fontId="0" fillId="8" borderId="26" xfId="0" applyNumberFormat="1" applyFill="1" applyBorder="1"/>
    <xf numFmtId="14" fontId="1" fillId="0" borderId="26" xfId="0" applyNumberFormat="1" applyFont="1" applyBorder="1" applyAlignment="1">
      <alignment horizontal="center" vertical="center" wrapText="1"/>
    </xf>
    <xf numFmtId="14" fontId="0" fillId="0" borderId="34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Border="1"/>
    <xf numFmtId="14" fontId="1" fillId="0" borderId="30" xfId="0" applyNumberFormat="1" applyFont="1" applyBorder="1" applyAlignment="1">
      <alignment horizontal="center" vertical="center" wrapText="1"/>
    </xf>
    <xf numFmtId="14" fontId="0" fillId="0" borderId="29" xfId="0" applyNumberFormat="1" applyBorder="1"/>
    <xf numFmtId="14" fontId="0" fillId="3" borderId="30" xfId="0" applyNumberFormat="1" applyFill="1" applyBorder="1"/>
    <xf numFmtId="8" fontId="0" fillId="4" borderId="51" xfId="0" applyNumberFormat="1" applyFill="1" applyBorder="1" applyAlignment="1">
      <alignment horizontal="left"/>
    </xf>
    <xf numFmtId="8" fontId="0" fillId="7" borderId="51" xfId="0" applyNumberFormat="1" applyFill="1" applyBorder="1"/>
    <xf numFmtId="8" fontId="0" fillId="4" borderId="52" xfId="0" applyNumberFormat="1" applyFill="1" applyBorder="1"/>
    <xf numFmtId="14" fontId="0" fillId="3" borderId="28" xfId="0" applyNumberFormat="1" applyFill="1" applyBorder="1"/>
    <xf numFmtId="164" fontId="0" fillId="3" borderId="28" xfId="0" applyNumberFormat="1" applyFill="1" applyBorder="1"/>
    <xf numFmtId="8" fontId="0" fillId="6" borderId="28" xfId="0" applyNumberFormat="1" applyFill="1" applyBorder="1"/>
    <xf numFmtId="165" fontId="0" fillId="8" borderId="19" xfId="0" applyNumberFormat="1" applyFill="1" applyBorder="1"/>
    <xf numFmtId="2" fontId="0" fillId="3" borderId="28" xfId="0" applyNumberFormat="1" applyFill="1" applyBorder="1"/>
    <xf numFmtId="14" fontId="0" fillId="8" borderId="19" xfId="0" applyNumberFormat="1" applyFill="1" applyBorder="1"/>
    <xf numFmtId="1" fontId="0" fillId="8" borderId="58" xfId="0" applyNumberFormat="1" applyFill="1" applyBorder="1"/>
    <xf numFmtId="0" fontId="0" fillId="8" borderId="58" xfId="0" applyFill="1" applyBorder="1"/>
    <xf numFmtId="2" fontId="0" fillId="8" borderId="38" xfId="0" applyNumberFormat="1" applyFill="1" applyBorder="1"/>
    <xf numFmtId="8" fontId="0" fillId="8" borderId="38" xfId="0" applyNumberFormat="1" applyFill="1" applyBorder="1"/>
    <xf numFmtId="8" fontId="0" fillId="8" borderId="59" xfId="0" applyNumberFormat="1" applyFill="1" applyBorder="1"/>
    <xf numFmtId="1" fontId="0" fillId="0" borderId="28" xfId="0" applyNumberFormat="1" applyBorder="1"/>
    <xf numFmtId="0" fontId="5" fillId="7" borderId="57" xfId="0" applyFont="1" applyFill="1" applyBorder="1"/>
    <xf numFmtId="14" fontId="0" fillId="8" borderId="28" xfId="0" applyNumberFormat="1" applyFill="1" applyBorder="1"/>
    <xf numFmtId="164" fontId="0" fillId="8" borderId="28" xfId="0" applyNumberFormat="1" applyFill="1" applyBorder="1"/>
    <xf numFmtId="8" fontId="0" fillId="8" borderId="28" xfId="0" applyNumberFormat="1" applyFill="1" applyBorder="1"/>
    <xf numFmtId="2" fontId="0" fillId="8" borderId="28" xfId="0" applyNumberFormat="1" applyFill="1" applyBorder="1"/>
    <xf numFmtId="165" fontId="0" fillId="8" borderId="28" xfId="0" applyNumberFormat="1" applyFill="1" applyBorder="1"/>
    <xf numFmtId="1" fontId="0" fillId="8" borderId="28" xfId="0" applyNumberFormat="1" applyFill="1" applyBorder="1"/>
    <xf numFmtId="6" fontId="0" fillId="8" borderId="14" xfId="0" applyNumberFormat="1" applyFill="1" applyBorder="1"/>
    <xf numFmtId="8" fontId="0" fillId="8" borderId="28" xfId="0" applyNumberFormat="1" applyFill="1" applyBorder="1" applyAlignment="1">
      <alignment horizontal="left"/>
    </xf>
    <xf numFmtId="8" fontId="0" fillId="8" borderId="16" xfId="0" applyNumberFormat="1" applyFill="1" applyBorder="1"/>
    <xf numFmtId="6" fontId="0" fillId="8" borderId="55" xfId="0" applyNumberFormat="1" applyFill="1" applyBorder="1"/>
    <xf numFmtId="8" fontId="0" fillId="8" borderId="51" xfId="0" applyNumberFormat="1" applyFill="1" applyBorder="1" applyAlignment="1">
      <alignment horizontal="left"/>
    </xf>
    <xf numFmtId="8" fontId="0" fillId="8" borderId="51" xfId="0" applyNumberFormat="1" applyFill="1" applyBorder="1"/>
    <xf numFmtId="8" fontId="0" fillId="8" borderId="52" xfId="0" applyNumberFormat="1" applyFill="1" applyBorder="1"/>
    <xf numFmtId="6" fontId="5" fillId="7" borderId="14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7" borderId="53" xfId="0" applyFont="1" applyFill="1" applyBorder="1" applyAlignment="1">
      <alignment horizontal="center"/>
    </xf>
    <xf numFmtId="0" fontId="5" fillId="7" borderId="39" xfId="0" applyFont="1" applyFill="1" applyBorder="1" applyAlignment="1">
      <alignment horizontal="center"/>
    </xf>
    <xf numFmtId="0" fontId="5" fillId="7" borderId="6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8" fontId="5" fillId="7" borderId="36" xfId="0" applyNumberFormat="1" applyFont="1" applyFill="1" applyBorder="1" applyAlignment="1">
      <alignment horizontal="center"/>
    </xf>
    <xf numFmtId="8" fontId="5" fillId="7" borderId="46" xfId="0" applyNumberFormat="1" applyFont="1" applyFill="1" applyBorder="1" applyAlignment="1">
      <alignment horizontal="center"/>
    </xf>
    <xf numFmtId="8" fontId="5" fillId="7" borderId="4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14" fontId="1" fillId="3" borderId="2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topLeftCell="A4" zoomScale="70" zoomScaleNormal="70" workbookViewId="0">
      <selection activeCell="C44" sqref="C44"/>
    </sheetView>
  </sheetViews>
  <sheetFormatPr defaultRowHeight="15" x14ac:dyDescent="0.25"/>
  <cols>
    <col min="1" max="1" width="36.7109375" bestFit="1" customWidth="1"/>
    <col min="2" max="2" width="10.140625" customWidth="1"/>
    <col min="3" max="4" width="15.42578125" customWidth="1"/>
    <col min="5" max="5" width="15.42578125" style="42" customWidth="1"/>
    <col min="6" max="6" width="15.42578125" customWidth="1"/>
    <col min="7" max="7" width="18.42578125" style="42" customWidth="1"/>
    <col min="8" max="10" width="15.42578125" style="42" customWidth="1"/>
    <col min="11" max="12" width="16.28515625" customWidth="1"/>
    <col min="13" max="27" width="14.85546875" customWidth="1"/>
    <col min="28" max="29" width="12.85546875" customWidth="1"/>
    <col min="30" max="32" width="12.85546875" style="42" customWidth="1"/>
    <col min="33" max="33" width="25.85546875" style="42" customWidth="1"/>
    <col min="34" max="34" width="13.28515625" style="3" customWidth="1"/>
    <col min="35" max="35" width="16.140625" bestFit="1" customWidth="1"/>
    <col min="36" max="36" width="14.5703125" customWidth="1"/>
    <col min="37" max="37" width="24.42578125" customWidth="1"/>
  </cols>
  <sheetData>
    <row r="1" spans="1:37" ht="28.5" customHeight="1" thickBot="1" x14ac:dyDescent="0.4">
      <c r="A1" s="235" t="s">
        <v>0</v>
      </c>
      <c r="B1" s="236"/>
      <c r="C1" s="236"/>
      <c r="D1" s="237"/>
      <c r="E1" s="1"/>
      <c r="F1" s="2"/>
      <c r="G1" s="1"/>
      <c r="H1" s="1"/>
      <c r="I1" s="1"/>
      <c r="J1" s="1"/>
      <c r="K1" s="2"/>
      <c r="L1" s="2"/>
      <c r="M1" s="2"/>
      <c r="N1" s="2"/>
      <c r="O1" s="2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  <c r="AF1" s="1"/>
      <c r="AG1" s="1"/>
    </row>
    <row r="2" spans="1:37" ht="54.95" customHeight="1" thickBot="1" x14ac:dyDescent="0.3">
      <c r="A2" s="4" t="s">
        <v>1</v>
      </c>
      <c r="B2" s="5" t="s">
        <v>2</v>
      </c>
      <c r="C2" s="5" t="s">
        <v>3</v>
      </c>
      <c r="D2" s="6" t="s">
        <v>4</v>
      </c>
      <c r="E2" s="7"/>
      <c r="F2" s="226" t="s">
        <v>5</v>
      </c>
      <c r="G2" s="238" t="s">
        <v>25</v>
      </c>
      <c r="H2" s="229"/>
      <c r="I2" s="7"/>
      <c r="J2" s="8"/>
      <c r="K2" s="221" t="s">
        <v>28</v>
      </c>
      <c r="L2" s="221"/>
      <c r="M2" s="221"/>
      <c r="N2" s="221"/>
      <c r="O2" s="222"/>
      <c r="P2" s="7"/>
      <c r="Q2" s="233" t="s">
        <v>5</v>
      </c>
      <c r="R2" s="215" t="s">
        <v>30</v>
      </c>
      <c r="S2" s="215"/>
      <c r="T2" s="215"/>
      <c r="U2" s="215"/>
      <c r="V2" s="216"/>
      <c r="W2" s="7"/>
      <c r="X2" s="226" t="s">
        <v>5</v>
      </c>
      <c r="Y2" s="230" t="s">
        <v>26</v>
      </c>
      <c r="Z2" s="215"/>
      <c r="AA2" s="215"/>
      <c r="AB2" s="215"/>
      <c r="AC2" s="216"/>
      <c r="AD2" s="7"/>
      <c r="AE2" s="220" t="s">
        <v>6</v>
      </c>
      <c r="AF2" s="221"/>
      <c r="AG2" s="222"/>
      <c r="AI2" s="9" t="s">
        <v>7</v>
      </c>
      <c r="AJ2" s="10" t="s">
        <v>8</v>
      </c>
      <c r="AK2" s="11" t="s">
        <v>9</v>
      </c>
    </row>
    <row r="3" spans="1:37" ht="114.95" customHeight="1" thickBot="1" x14ac:dyDescent="0.3">
      <c r="A3" s="12"/>
      <c r="B3" s="13"/>
      <c r="C3" s="13"/>
      <c r="D3" s="14"/>
      <c r="E3" s="7"/>
      <c r="F3" s="227"/>
      <c r="G3" s="76" t="s">
        <v>10</v>
      </c>
      <c r="H3" s="85" t="s">
        <v>11</v>
      </c>
      <c r="I3" s="7"/>
      <c r="J3" s="15" t="s">
        <v>5</v>
      </c>
      <c r="K3" s="16" t="s">
        <v>12</v>
      </c>
      <c r="L3" s="17" t="s">
        <v>27</v>
      </c>
      <c r="M3" s="85" t="s">
        <v>11</v>
      </c>
      <c r="N3" s="130" t="s">
        <v>13</v>
      </c>
      <c r="O3" s="18" t="s">
        <v>14</v>
      </c>
      <c r="P3" s="7"/>
      <c r="Q3" s="234"/>
      <c r="R3" s="83" t="s">
        <v>12</v>
      </c>
      <c r="S3" s="84" t="s">
        <v>31</v>
      </c>
      <c r="T3" s="126" t="s">
        <v>11</v>
      </c>
      <c r="U3" s="128" t="s">
        <v>13</v>
      </c>
      <c r="V3" s="126" t="s">
        <v>14</v>
      </c>
      <c r="W3" s="7"/>
      <c r="X3" s="239"/>
      <c r="Y3" s="76" t="s">
        <v>12</v>
      </c>
      <c r="Z3" s="84" t="s">
        <v>15</v>
      </c>
      <c r="AA3" s="87" t="s">
        <v>11</v>
      </c>
      <c r="AB3" s="86" t="s">
        <v>13</v>
      </c>
      <c r="AC3" s="87" t="s">
        <v>14</v>
      </c>
      <c r="AD3" s="7"/>
      <c r="AE3" s="19" t="s">
        <v>5</v>
      </c>
      <c r="AF3" s="20" t="s">
        <v>16</v>
      </c>
      <c r="AG3" s="21" t="s">
        <v>14</v>
      </c>
      <c r="AH3" s="7"/>
      <c r="AI3" s="174"/>
      <c r="AJ3" s="22"/>
      <c r="AK3" s="22"/>
    </row>
    <row r="4" spans="1:37" x14ac:dyDescent="0.25">
      <c r="A4" s="23">
        <v>93666</v>
      </c>
      <c r="B4" s="24">
        <f>SUM(A4/12/43.45)</f>
        <v>179.64326812428078</v>
      </c>
      <c r="C4" s="24">
        <f t="shared" ref="C4:C7" si="0">SUM(B4/4)</f>
        <v>44.910817031070195</v>
      </c>
      <c r="D4" s="25">
        <f>SUM(C4*4/3)</f>
        <v>59.881089374760258</v>
      </c>
      <c r="E4" s="26"/>
      <c r="F4" s="79"/>
      <c r="G4" s="77"/>
      <c r="H4" s="136">
        <f t="shared" ref="H4:H11" si="1">SUM(C4*G4*3)</f>
        <v>0</v>
      </c>
      <c r="I4" s="26"/>
      <c r="J4" s="184"/>
      <c r="K4" s="28"/>
      <c r="L4" s="65"/>
      <c r="M4" s="129">
        <f>SUM(C4*K4*3)</f>
        <v>0</v>
      </c>
      <c r="N4" s="131">
        <f>SUM(D4*L4*3)</f>
        <v>0</v>
      </c>
      <c r="O4" s="99">
        <f>+SUM(M4:N4)</f>
        <v>0</v>
      </c>
      <c r="P4" s="121"/>
      <c r="Q4" s="167"/>
      <c r="R4" s="147"/>
      <c r="S4" s="148"/>
      <c r="T4" s="152">
        <f>SUM(C4*R4*3)</f>
        <v>0</v>
      </c>
      <c r="U4" s="139">
        <f>SUM(D4*S4*3)</f>
        <v>0</v>
      </c>
      <c r="V4" s="153">
        <f>SUM(T4+U4)</f>
        <v>0</v>
      </c>
      <c r="W4" s="29"/>
      <c r="X4" s="118"/>
      <c r="Y4" s="141"/>
      <c r="Z4" s="142"/>
      <c r="AA4" s="89">
        <f>SUM(C4*Y4*3)</f>
        <v>0</v>
      </c>
      <c r="AB4" s="31">
        <f>SUM(D4*Z4*3)</f>
        <v>0</v>
      </c>
      <c r="AC4" s="82">
        <f>SUM(AA4:AB4)</f>
        <v>0</v>
      </c>
      <c r="AD4" s="3"/>
      <c r="AE4" s="168"/>
      <c r="AF4" s="32"/>
      <c r="AG4" s="33"/>
      <c r="AH4" s="7"/>
      <c r="AI4" s="34"/>
      <c r="AJ4" s="7"/>
      <c r="AK4" s="34"/>
    </row>
    <row r="5" spans="1:37" ht="15.75" thickBot="1" x14ac:dyDescent="0.3">
      <c r="A5" s="23">
        <v>96599</v>
      </c>
      <c r="B5" s="24">
        <f t="shared" ref="B5:B11" si="2">SUM(A5/12/43.45)</f>
        <v>185.26850786344457</v>
      </c>
      <c r="C5" s="24">
        <f t="shared" si="0"/>
        <v>46.317126965861142</v>
      </c>
      <c r="D5" s="25">
        <f t="shared" ref="D5:D11" si="3">SUM(C5*4/3)</f>
        <v>61.756169287814856</v>
      </c>
      <c r="E5" s="26"/>
      <c r="F5" s="79"/>
      <c r="G5" s="77"/>
      <c r="H5" s="136">
        <f t="shared" si="1"/>
        <v>0</v>
      </c>
      <c r="I5" s="26"/>
      <c r="J5" s="79"/>
      <c r="K5" s="35"/>
      <c r="L5" s="67"/>
      <c r="M5" s="129">
        <f t="shared" ref="M5:M11" si="4">SUM(C5*K5*3)</f>
        <v>0</v>
      </c>
      <c r="N5" s="131">
        <f t="shared" ref="N5:N11" si="5">SUM(D5*L5*3)</f>
        <v>0</v>
      </c>
      <c r="O5" s="100">
        <f t="shared" ref="O5:O11" si="6">+SUM(M5:N5)</f>
        <v>0</v>
      </c>
      <c r="P5" s="121"/>
      <c r="Q5" s="168"/>
      <c r="R5" s="145"/>
      <c r="S5" s="149"/>
      <c r="T5" s="151">
        <f t="shared" ref="T5:T10" si="7">SUM(C5*R5*3)</f>
        <v>0</v>
      </c>
      <c r="U5" s="140">
        <f t="shared" ref="U5:U10" si="8">SUM(D5*S5*3)</f>
        <v>0</v>
      </c>
      <c r="V5" s="38">
        <f t="shared" ref="V5:V10" si="9">SUM(T5+U5)</f>
        <v>0</v>
      </c>
      <c r="W5" s="29"/>
      <c r="X5" s="79"/>
      <c r="Y5" s="92"/>
      <c r="Z5" s="143"/>
      <c r="AA5" s="89">
        <f t="shared" ref="AA5:AA11" si="10">SUM(C5*Y5*3)</f>
        <v>0</v>
      </c>
      <c r="AB5" s="31">
        <f t="shared" ref="AB5:AB11" si="11">SUM(D5*Z5*3)</f>
        <v>0</v>
      </c>
      <c r="AC5" s="27">
        <f t="shared" ref="AC5:AC11" si="12">SUM(AB5:AB5)</f>
        <v>0</v>
      </c>
      <c r="AD5" s="3"/>
      <c r="AE5" s="169"/>
      <c r="AF5" s="39"/>
      <c r="AG5" s="40"/>
      <c r="AH5" s="7"/>
      <c r="AI5" s="41" t="s">
        <v>17</v>
      </c>
      <c r="AJ5" s="7"/>
      <c r="AK5" s="41"/>
    </row>
    <row r="6" spans="1:37" x14ac:dyDescent="0.25">
      <c r="A6" s="23">
        <v>99532</v>
      </c>
      <c r="B6" s="24">
        <f t="shared" si="2"/>
        <v>190.89374760260836</v>
      </c>
      <c r="C6" s="24">
        <f t="shared" si="0"/>
        <v>47.723436900652089</v>
      </c>
      <c r="D6" s="25">
        <f t="shared" si="3"/>
        <v>63.631249200869455</v>
      </c>
      <c r="E6" s="26"/>
      <c r="F6" s="79"/>
      <c r="G6" s="77"/>
      <c r="H6" s="136">
        <f t="shared" si="1"/>
        <v>0</v>
      </c>
      <c r="I6" s="26"/>
      <c r="J6" s="79"/>
      <c r="K6" s="35"/>
      <c r="L6" s="67"/>
      <c r="M6" s="129">
        <f t="shared" si="4"/>
        <v>0</v>
      </c>
      <c r="N6" s="131">
        <f t="shared" si="5"/>
        <v>0</v>
      </c>
      <c r="O6" s="100">
        <f t="shared" si="6"/>
        <v>0</v>
      </c>
      <c r="P6" s="121"/>
      <c r="Q6" s="168"/>
      <c r="R6" s="145"/>
      <c r="S6" s="149"/>
      <c r="T6" s="151">
        <f t="shared" si="7"/>
        <v>0</v>
      </c>
      <c r="U6" s="140">
        <f t="shared" si="8"/>
        <v>0</v>
      </c>
      <c r="V6" s="38">
        <f t="shared" si="9"/>
        <v>0</v>
      </c>
      <c r="W6" s="29"/>
      <c r="X6" s="79"/>
      <c r="Y6" s="92"/>
      <c r="Z6" s="143"/>
      <c r="AA6" s="89">
        <f t="shared" si="10"/>
        <v>0</v>
      </c>
      <c r="AB6" s="31">
        <f t="shared" si="11"/>
        <v>0</v>
      </c>
      <c r="AC6" s="27">
        <f t="shared" si="12"/>
        <v>0</v>
      </c>
      <c r="AD6" s="3"/>
      <c r="AE6" s="3"/>
      <c r="AF6" s="3" t="s">
        <v>18</v>
      </c>
      <c r="AG6" s="3"/>
      <c r="AI6" s="42" t="s">
        <v>19</v>
      </c>
      <c r="AJ6" s="3"/>
      <c r="AK6" s="42"/>
    </row>
    <row r="7" spans="1:37" x14ac:dyDescent="0.25">
      <c r="A7" s="23">
        <v>102465</v>
      </c>
      <c r="B7" s="24">
        <f t="shared" si="2"/>
        <v>196.51898734177215</v>
      </c>
      <c r="C7" s="24">
        <f t="shared" si="0"/>
        <v>49.129746835443036</v>
      </c>
      <c r="D7" s="25">
        <f t="shared" si="3"/>
        <v>65.506329113924053</v>
      </c>
      <c r="E7" s="26"/>
      <c r="F7" s="79"/>
      <c r="G7" s="77"/>
      <c r="H7" s="136">
        <f t="shared" si="1"/>
        <v>0</v>
      </c>
      <c r="I7" s="26"/>
      <c r="J7" s="79"/>
      <c r="K7" s="35"/>
      <c r="L7" s="67"/>
      <c r="M7" s="129">
        <f t="shared" si="4"/>
        <v>0</v>
      </c>
      <c r="N7" s="131">
        <f t="shared" si="5"/>
        <v>0</v>
      </c>
      <c r="O7" s="100">
        <f t="shared" si="6"/>
        <v>0</v>
      </c>
      <c r="P7" s="121"/>
      <c r="Q7" s="168"/>
      <c r="R7" s="145"/>
      <c r="S7" s="149"/>
      <c r="T7" s="151">
        <f t="shared" si="7"/>
        <v>0</v>
      </c>
      <c r="U7" s="140">
        <f t="shared" si="8"/>
        <v>0</v>
      </c>
      <c r="V7" s="38">
        <f t="shared" si="9"/>
        <v>0</v>
      </c>
      <c r="W7" s="29"/>
      <c r="X7" s="79"/>
      <c r="Y7" s="92"/>
      <c r="Z7" s="143"/>
      <c r="AA7" s="89">
        <f t="shared" si="10"/>
        <v>0</v>
      </c>
      <c r="AB7" s="31">
        <f t="shared" si="11"/>
        <v>0</v>
      </c>
      <c r="AC7" s="27">
        <f t="shared" si="12"/>
        <v>0</v>
      </c>
      <c r="AD7" s="3"/>
      <c r="AE7" s="3"/>
      <c r="AF7" s="3"/>
      <c r="AG7" s="3"/>
      <c r="AI7" s="42" t="s">
        <v>20</v>
      </c>
      <c r="AJ7" s="3"/>
      <c r="AK7" s="42"/>
    </row>
    <row r="8" spans="1:37" x14ac:dyDescent="0.25">
      <c r="A8" s="23">
        <v>105390</v>
      </c>
      <c r="B8" s="24">
        <f t="shared" si="2"/>
        <v>202.12888377445339</v>
      </c>
      <c r="C8" s="24">
        <f>SUM(B8/4)</f>
        <v>50.532220943613346</v>
      </c>
      <c r="D8" s="25">
        <f t="shared" si="3"/>
        <v>67.376294591484466</v>
      </c>
      <c r="E8" s="26"/>
      <c r="F8" s="79"/>
      <c r="G8" s="77"/>
      <c r="H8" s="136">
        <f t="shared" si="1"/>
        <v>0</v>
      </c>
      <c r="I8" s="26"/>
      <c r="J8" s="79"/>
      <c r="K8" s="35"/>
      <c r="L8" s="67"/>
      <c r="M8" s="129">
        <f t="shared" si="4"/>
        <v>0</v>
      </c>
      <c r="N8" s="131">
        <f t="shared" si="5"/>
        <v>0</v>
      </c>
      <c r="O8" s="100">
        <f t="shared" si="6"/>
        <v>0</v>
      </c>
      <c r="P8" s="121"/>
      <c r="Q8" s="168"/>
      <c r="R8" s="145"/>
      <c r="S8" s="149"/>
      <c r="T8" s="151">
        <f t="shared" si="7"/>
        <v>0</v>
      </c>
      <c r="U8" s="140">
        <f t="shared" si="8"/>
        <v>0</v>
      </c>
      <c r="V8" s="38">
        <f t="shared" si="9"/>
        <v>0</v>
      </c>
      <c r="W8" s="29"/>
      <c r="X8" s="79"/>
      <c r="Y8" s="92"/>
      <c r="Z8" s="143"/>
      <c r="AA8" s="89">
        <f t="shared" si="10"/>
        <v>0</v>
      </c>
      <c r="AB8" s="31">
        <f t="shared" si="11"/>
        <v>0</v>
      </c>
      <c r="AC8" s="27">
        <f t="shared" si="12"/>
        <v>0</v>
      </c>
      <c r="AD8" s="3"/>
      <c r="AE8" s="3"/>
      <c r="AF8" s="3"/>
      <c r="AG8" s="3"/>
      <c r="AI8" s="42"/>
      <c r="AJ8" s="42"/>
      <c r="AK8" s="42"/>
    </row>
    <row r="9" spans="1:37" x14ac:dyDescent="0.25">
      <c r="A9" s="23">
        <v>112356</v>
      </c>
      <c r="B9" s="24">
        <f t="shared" si="2"/>
        <v>215.48906789413118</v>
      </c>
      <c r="C9" s="24">
        <f t="shared" ref="C9:C11" si="13">SUM(B9/4)</f>
        <v>53.872266973532795</v>
      </c>
      <c r="D9" s="25">
        <f t="shared" si="3"/>
        <v>71.829689298043732</v>
      </c>
      <c r="E9" s="26"/>
      <c r="F9" s="79"/>
      <c r="G9" s="77"/>
      <c r="H9" s="136">
        <f t="shared" si="1"/>
        <v>0</v>
      </c>
      <c r="I9" s="26"/>
      <c r="J9" s="79"/>
      <c r="K9" s="35"/>
      <c r="L9" s="67"/>
      <c r="M9" s="129">
        <f t="shared" si="4"/>
        <v>0</v>
      </c>
      <c r="N9" s="131">
        <f t="shared" si="5"/>
        <v>0</v>
      </c>
      <c r="O9" s="100">
        <f t="shared" si="6"/>
        <v>0</v>
      </c>
      <c r="P9" s="121"/>
      <c r="Q9" s="168"/>
      <c r="R9" s="145"/>
      <c r="S9" s="149"/>
      <c r="T9" s="151">
        <f t="shared" si="7"/>
        <v>0</v>
      </c>
      <c r="U9" s="140">
        <f t="shared" si="8"/>
        <v>0</v>
      </c>
      <c r="V9" s="38">
        <f t="shared" si="9"/>
        <v>0</v>
      </c>
      <c r="W9" s="29"/>
      <c r="X9" s="79"/>
      <c r="Y9" s="92"/>
      <c r="Z9" s="143"/>
      <c r="AA9" s="89">
        <f t="shared" si="10"/>
        <v>0</v>
      </c>
      <c r="AB9" s="31">
        <f t="shared" si="11"/>
        <v>0</v>
      </c>
      <c r="AC9" s="27">
        <f t="shared" si="12"/>
        <v>0</v>
      </c>
      <c r="AD9" s="3"/>
      <c r="AE9" s="3"/>
      <c r="AF9" s="3"/>
      <c r="AG9" s="3"/>
      <c r="AI9" s="42"/>
      <c r="AJ9" s="42"/>
      <c r="AK9" s="42"/>
    </row>
    <row r="10" spans="1:37" x14ac:dyDescent="0.25">
      <c r="A10" s="23">
        <v>119323</v>
      </c>
      <c r="B10" s="24">
        <f t="shared" si="2"/>
        <v>228.85116992711929</v>
      </c>
      <c r="C10" s="24">
        <f t="shared" si="13"/>
        <v>57.212792481779822</v>
      </c>
      <c r="D10" s="25">
        <f t="shared" si="3"/>
        <v>76.283723309039758</v>
      </c>
      <c r="E10" s="26"/>
      <c r="F10" s="79"/>
      <c r="G10" s="77"/>
      <c r="H10" s="136">
        <f t="shared" si="1"/>
        <v>0</v>
      </c>
      <c r="I10" s="26"/>
      <c r="J10" s="79"/>
      <c r="K10" s="35"/>
      <c r="L10" s="67"/>
      <c r="M10" s="129">
        <f t="shared" si="4"/>
        <v>0</v>
      </c>
      <c r="N10" s="131">
        <f t="shared" si="5"/>
        <v>0</v>
      </c>
      <c r="O10" s="100">
        <f t="shared" si="6"/>
        <v>0</v>
      </c>
      <c r="P10" s="121"/>
      <c r="Q10" s="168"/>
      <c r="R10" s="145"/>
      <c r="S10" s="149"/>
      <c r="T10" s="151">
        <f t="shared" si="7"/>
        <v>0</v>
      </c>
      <c r="U10" s="140">
        <f t="shared" si="8"/>
        <v>0</v>
      </c>
      <c r="V10" s="38">
        <f t="shared" si="9"/>
        <v>0</v>
      </c>
      <c r="W10" s="29"/>
      <c r="X10" s="79"/>
      <c r="Y10" s="92"/>
      <c r="Z10" s="143"/>
      <c r="AA10" s="89">
        <f t="shared" si="10"/>
        <v>0</v>
      </c>
      <c r="AB10" s="31">
        <f t="shared" si="11"/>
        <v>0</v>
      </c>
      <c r="AC10" s="27">
        <f t="shared" si="12"/>
        <v>0</v>
      </c>
      <c r="AD10" s="3"/>
      <c r="AE10" s="3"/>
      <c r="AF10" s="3"/>
      <c r="AG10" s="3"/>
      <c r="AI10" s="42"/>
      <c r="AJ10" s="42"/>
      <c r="AK10" s="42"/>
    </row>
    <row r="11" spans="1:37" ht="15.75" thickBot="1" x14ac:dyDescent="0.3">
      <c r="A11" s="43">
        <v>126281</v>
      </c>
      <c r="B11" s="24">
        <f t="shared" si="2"/>
        <v>242.19601074031451</v>
      </c>
      <c r="C11" s="44">
        <f t="shared" si="13"/>
        <v>60.549002685078626</v>
      </c>
      <c r="D11" s="45">
        <f t="shared" si="3"/>
        <v>80.732003580104831</v>
      </c>
      <c r="E11" s="26"/>
      <c r="F11" s="80"/>
      <c r="G11" s="78"/>
      <c r="H11" s="137">
        <f t="shared" si="1"/>
        <v>0</v>
      </c>
      <c r="I11" s="26"/>
      <c r="J11" s="80"/>
      <c r="K11" s="47"/>
      <c r="L11" s="88"/>
      <c r="M11" s="91">
        <f t="shared" si="4"/>
        <v>0</v>
      </c>
      <c r="N11" s="132">
        <f t="shared" si="5"/>
        <v>0</v>
      </c>
      <c r="O11" s="101">
        <f t="shared" si="6"/>
        <v>0</v>
      </c>
      <c r="P11" s="121"/>
      <c r="Q11" s="169"/>
      <c r="R11" s="146"/>
      <c r="S11" s="150"/>
      <c r="T11" s="151">
        <f t="shared" ref="T11" si="14">SUM(C11*R11*3)</f>
        <v>0</v>
      </c>
      <c r="U11" s="140">
        <f t="shared" ref="U11" si="15">SUM(D11*S11*3)</f>
        <v>0</v>
      </c>
      <c r="V11" s="38">
        <f t="shared" ref="V11" si="16">SUM(T11+U11)</f>
        <v>0</v>
      </c>
      <c r="W11" s="29"/>
      <c r="X11" s="80"/>
      <c r="Y11" s="93"/>
      <c r="Z11" s="144"/>
      <c r="AA11" s="49">
        <f t="shared" si="10"/>
        <v>0</v>
      </c>
      <c r="AB11" s="51">
        <f t="shared" si="11"/>
        <v>0</v>
      </c>
      <c r="AC11" s="46">
        <f t="shared" si="12"/>
        <v>0</v>
      </c>
      <c r="AD11" s="3"/>
      <c r="AE11" s="3"/>
      <c r="AF11" s="3"/>
      <c r="AG11" s="3"/>
      <c r="AI11" s="42"/>
      <c r="AJ11" s="42"/>
      <c r="AK11" s="42"/>
    </row>
    <row r="12" spans="1:37" x14ac:dyDescent="0.25">
      <c r="A12" s="42"/>
      <c r="B12" s="52"/>
      <c r="C12" s="53"/>
      <c r="D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172"/>
      <c r="Y12" s="42"/>
      <c r="Z12" s="42"/>
      <c r="AA12" s="42"/>
      <c r="AB12" s="42"/>
      <c r="AC12" s="42"/>
      <c r="AI12" s="42"/>
      <c r="AJ12" s="42"/>
      <c r="AK12" s="42"/>
    </row>
    <row r="13" spans="1:37" ht="15.75" thickBot="1" x14ac:dyDescent="0.3">
      <c r="A13" s="42"/>
      <c r="B13" s="52"/>
      <c r="C13" s="53"/>
      <c r="D13" s="42"/>
      <c r="F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172"/>
      <c r="Y13" s="42"/>
      <c r="Z13" s="42"/>
      <c r="AA13" s="42"/>
      <c r="AB13" s="42"/>
      <c r="AC13" s="42"/>
      <c r="AJ13" s="42"/>
      <c r="AK13" s="42"/>
    </row>
    <row r="14" spans="1:37" ht="50.1" customHeight="1" thickBot="1" x14ac:dyDescent="0.4">
      <c r="A14" s="54" t="s">
        <v>21</v>
      </c>
      <c r="B14" s="223" t="s">
        <v>22</v>
      </c>
      <c r="C14" s="224"/>
      <c r="D14" s="225"/>
      <c r="E14" s="55"/>
      <c r="F14" s="226" t="s">
        <v>5</v>
      </c>
      <c r="G14" s="228" t="s">
        <v>25</v>
      </c>
      <c r="H14" s="229"/>
      <c r="J14" s="8"/>
      <c r="K14" s="230" t="s">
        <v>29</v>
      </c>
      <c r="L14" s="215"/>
      <c r="M14" s="215"/>
      <c r="N14" s="215"/>
      <c r="O14" s="216"/>
      <c r="P14" s="7"/>
      <c r="Q14" s="233" t="s">
        <v>5</v>
      </c>
      <c r="R14" s="215" t="s">
        <v>30</v>
      </c>
      <c r="S14" s="215"/>
      <c r="T14" s="215"/>
      <c r="U14" s="215"/>
      <c r="V14" s="216"/>
      <c r="W14" s="3"/>
      <c r="X14" s="231" t="s">
        <v>5</v>
      </c>
      <c r="Y14" s="215" t="s">
        <v>26</v>
      </c>
      <c r="Z14" s="215"/>
      <c r="AA14" s="215"/>
      <c r="AB14" s="215"/>
      <c r="AC14" s="216"/>
      <c r="AE14" s="230" t="s">
        <v>23</v>
      </c>
      <c r="AF14" s="215"/>
      <c r="AG14" s="216"/>
      <c r="AI14" s="179" t="s">
        <v>7</v>
      </c>
      <c r="AJ14" s="124" t="s">
        <v>8</v>
      </c>
      <c r="AK14" s="180" t="s">
        <v>9</v>
      </c>
    </row>
    <row r="15" spans="1:37" ht="90.75" thickBot="1" x14ac:dyDescent="0.3">
      <c r="A15" s="12" t="s">
        <v>1</v>
      </c>
      <c r="B15" s="58" t="s">
        <v>2</v>
      </c>
      <c r="C15" s="59" t="s">
        <v>3</v>
      </c>
      <c r="D15" s="60" t="s">
        <v>4</v>
      </c>
      <c r="E15" s="7"/>
      <c r="F15" s="227"/>
      <c r="G15" s="76" t="s">
        <v>10</v>
      </c>
      <c r="H15" s="85" t="s">
        <v>11</v>
      </c>
      <c r="I15" s="61"/>
      <c r="J15" s="15" t="s">
        <v>5</v>
      </c>
      <c r="K15" s="16" t="s">
        <v>12</v>
      </c>
      <c r="L15" s="17" t="s">
        <v>27</v>
      </c>
      <c r="M15" s="18" t="s">
        <v>11</v>
      </c>
      <c r="N15" s="133" t="s">
        <v>13</v>
      </c>
      <c r="O15" s="116" t="s">
        <v>14</v>
      </c>
      <c r="P15" s="7"/>
      <c r="Q15" s="234"/>
      <c r="R15" s="83" t="s">
        <v>12</v>
      </c>
      <c r="S15" s="125" t="s">
        <v>31</v>
      </c>
      <c r="T15" s="127" t="s">
        <v>11</v>
      </c>
      <c r="U15" s="128" t="s">
        <v>13</v>
      </c>
      <c r="V15" s="126" t="s">
        <v>14</v>
      </c>
      <c r="W15" s="3"/>
      <c r="X15" s="232"/>
      <c r="Y15" s="75" t="s">
        <v>12</v>
      </c>
      <c r="Z15" s="74" t="s">
        <v>15</v>
      </c>
      <c r="AA15" s="97" t="s">
        <v>11</v>
      </c>
      <c r="AB15" s="98" t="s">
        <v>13</v>
      </c>
      <c r="AC15" s="97" t="s">
        <v>14</v>
      </c>
      <c r="AE15" s="62" t="s">
        <v>5</v>
      </c>
      <c r="AF15" s="176" t="s">
        <v>16</v>
      </c>
      <c r="AG15" s="21" t="s">
        <v>14</v>
      </c>
      <c r="AI15" s="182"/>
      <c r="AJ15" s="56"/>
      <c r="AK15" s="57"/>
    </row>
    <row r="16" spans="1:37" x14ac:dyDescent="0.25">
      <c r="A16" s="63">
        <v>52530</v>
      </c>
      <c r="B16" s="24">
        <f t="shared" ref="B16:B22" si="17">SUM(A16/12/43.45)</f>
        <v>100.74798619102415</v>
      </c>
      <c r="C16" s="64">
        <f>SUM(B16/4)</f>
        <v>25.186996547756038</v>
      </c>
      <c r="D16" s="25">
        <f t="shared" ref="D16:D22" si="18">SUM(C16*4/3)</f>
        <v>33.582662063674718</v>
      </c>
      <c r="E16" s="26"/>
      <c r="F16" s="79"/>
      <c r="G16" s="77"/>
      <c r="H16" s="136">
        <f t="shared" ref="H16:H28" si="19">SUM(C16*G16*3)</f>
        <v>0</v>
      </c>
      <c r="I16" s="61"/>
      <c r="J16" s="184"/>
      <c r="K16" s="28"/>
      <c r="L16" s="65"/>
      <c r="M16" s="99">
        <f t="shared" ref="M16:N22" si="20">SUM(C16*K16*3)</f>
        <v>0</v>
      </c>
      <c r="N16" s="134">
        <f>SUM(D16*L16*3)</f>
        <v>0</v>
      </c>
      <c r="O16" s="99">
        <f>+SUM(M16:N16)</f>
        <v>0</v>
      </c>
      <c r="P16" s="121"/>
      <c r="Q16" s="167"/>
      <c r="R16" s="154"/>
      <c r="S16" s="154"/>
      <c r="T16" s="160">
        <f>SUM(C16*R16*3)</f>
        <v>0</v>
      </c>
      <c r="U16" s="129">
        <f>SUM(D16*S16*3)</f>
        <v>0</v>
      </c>
      <c r="V16" s="106">
        <f>SUM(T16+U16)</f>
        <v>0</v>
      </c>
      <c r="W16" s="3"/>
      <c r="X16" s="118"/>
      <c r="Y16" s="113"/>
      <c r="Z16" s="142"/>
      <c r="AA16" s="89">
        <f t="shared" ref="AA16:AB22" si="21">SUM(C16*Y16*3)</f>
        <v>0</v>
      </c>
      <c r="AB16" s="81">
        <f t="shared" si="21"/>
        <v>0</v>
      </c>
      <c r="AC16" s="82">
        <f>SUM(AA16:AB16)</f>
        <v>0</v>
      </c>
      <c r="AE16" s="79"/>
      <c r="AF16" s="177"/>
      <c r="AG16" s="33"/>
      <c r="AI16" s="183"/>
      <c r="AJ16" s="30"/>
      <c r="AK16" s="181"/>
    </row>
    <row r="17" spans="1:38" ht="15.75" thickBot="1" x14ac:dyDescent="0.3">
      <c r="A17" s="63">
        <v>60519</v>
      </c>
      <c r="B17" s="24">
        <f t="shared" si="17"/>
        <v>116.07019562715764</v>
      </c>
      <c r="C17" s="64">
        <f t="shared" ref="C17:C22" si="22">SUM(B17/4)</f>
        <v>29.017548906789411</v>
      </c>
      <c r="D17" s="25">
        <f t="shared" si="18"/>
        <v>38.690065209052548</v>
      </c>
      <c r="E17" s="26"/>
      <c r="F17" s="79"/>
      <c r="G17" s="77"/>
      <c r="H17" s="136">
        <f t="shared" si="19"/>
        <v>0</v>
      </c>
      <c r="I17" s="66"/>
      <c r="J17" s="79"/>
      <c r="K17" s="35"/>
      <c r="L17" s="67"/>
      <c r="M17" s="100">
        <f t="shared" si="20"/>
        <v>0</v>
      </c>
      <c r="N17" s="135">
        <f t="shared" si="20"/>
        <v>0</v>
      </c>
      <c r="O17" s="100">
        <f t="shared" ref="O17:O22" si="23">+SUM(M17:N17)</f>
        <v>0</v>
      </c>
      <c r="P17" s="121"/>
      <c r="Q17" s="168"/>
      <c r="R17" s="94"/>
      <c r="S17" s="94"/>
      <c r="T17" s="158">
        <f t="shared" ref="T17:T22" si="24">SUM(C17*R17*3)</f>
        <v>0</v>
      </c>
      <c r="U17" s="90">
        <f t="shared" ref="U17:U22" si="25">SUM(D17*S17*3)</f>
        <v>0</v>
      </c>
      <c r="V17" s="102">
        <f t="shared" ref="V17:V22" si="26">SUM(T17+U17)</f>
        <v>0</v>
      </c>
      <c r="W17" s="3"/>
      <c r="X17" s="79"/>
      <c r="Y17" s="114"/>
      <c r="Z17" s="143"/>
      <c r="AA17" s="89">
        <f t="shared" si="21"/>
        <v>0</v>
      </c>
      <c r="AB17" s="31">
        <f t="shared" si="21"/>
        <v>0</v>
      </c>
      <c r="AC17" s="27">
        <f t="shared" ref="AC17:AC22" si="27">SUM(AB17:AB17)</f>
        <v>0</v>
      </c>
      <c r="AD17" s="68"/>
      <c r="AE17" s="80"/>
      <c r="AF17" s="178"/>
      <c r="AG17" s="40"/>
      <c r="AI17" s="175"/>
      <c r="AJ17" s="50"/>
      <c r="AK17" s="69"/>
    </row>
    <row r="18" spans="1:38" x14ac:dyDescent="0.25">
      <c r="A18" s="63">
        <v>67465</v>
      </c>
      <c r="B18" s="24">
        <f t="shared" si="17"/>
        <v>129.39202148062907</v>
      </c>
      <c r="C18" s="64">
        <f t="shared" si="22"/>
        <v>32.348005370157267</v>
      </c>
      <c r="D18" s="25">
        <f t="shared" si="18"/>
        <v>43.130673826876354</v>
      </c>
      <c r="E18" s="26"/>
      <c r="F18" s="79"/>
      <c r="G18" s="77"/>
      <c r="H18" s="136">
        <f t="shared" si="19"/>
        <v>0</v>
      </c>
      <c r="J18" s="79"/>
      <c r="K18" s="35"/>
      <c r="L18" s="67"/>
      <c r="M18" s="100">
        <f t="shared" si="20"/>
        <v>0</v>
      </c>
      <c r="N18" s="135">
        <f t="shared" si="20"/>
        <v>0</v>
      </c>
      <c r="O18" s="100">
        <f t="shared" si="23"/>
        <v>0</v>
      </c>
      <c r="P18" s="121"/>
      <c r="Q18" s="168"/>
      <c r="R18" s="94"/>
      <c r="S18" s="94"/>
      <c r="T18" s="158">
        <f t="shared" si="24"/>
        <v>0</v>
      </c>
      <c r="U18" s="90">
        <f t="shared" si="25"/>
        <v>0</v>
      </c>
      <c r="V18" s="102">
        <f t="shared" si="26"/>
        <v>0</v>
      </c>
      <c r="W18" s="3"/>
      <c r="X18" s="79"/>
      <c r="Y18" s="114"/>
      <c r="Z18" s="143"/>
      <c r="AA18" s="89">
        <f t="shared" si="21"/>
        <v>0</v>
      </c>
      <c r="AB18" s="31">
        <f t="shared" si="21"/>
        <v>0</v>
      </c>
      <c r="AC18" s="27">
        <f t="shared" si="27"/>
        <v>0</v>
      </c>
      <c r="AD18" s="68"/>
      <c r="AE18" s="68"/>
      <c r="AF18" s="68"/>
      <c r="AG18" s="68"/>
      <c r="AI18" s="41" t="s">
        <v>17</v>
      </c>
      <c r="AJ18" s="7"/>
      <c r="AK18" s="41"/>
    </row>
    <row r="19" spans="1:38" x14ac:dyDescent="0.25">
      <c r="A19" s="63">
        <v>74675</v>
      </c>
      <c r="B19" s="24">
        <f t="shared" si="17"/>
        <v>143.22017644802455</v>
      </c>
      <c r="C19" s="64">
        <f t="shared" si="22"/>
        <v>35.805044112006136</v>
      </c>
      <c r="D19" s="25">
        <f t="shared" si="18"/>
        <v>47.74005881600818</v>
      </c>
      <c r="E19" s="26"/>
      <c r="F19" s="79"/>
      <c r="G19" s="77"/>
      <c r="H19" s="136">
        <f t="shared" si="19"/>
        <v>0</v>
      </c>
      <c r="J19" s="79"/>
      <c r="K19" s="35"/>
      <c r="L19" s="67"/>
      <c r="M19" s="100">
        <f t="shared" si="20"/>
        <v>0</v>
      </c>
      <c r="N19" s="135">
        <f t="shared" si="20"/>
        <v>0</v>
      </c>
      <c r="O19" s="100">
        <f t="shared" si="23"/>
        <v>0</v>
      </c>
      <c r="P19" s="121"/>
      <c r="Q19" s="168"/>
      <c r="R19" s="94"/>
      <c r="S19" s="94"/>
      <c r="T19" s="158">
        <f t="shared" si="24"/>
        <v>0</v>
      </c>
      <c r="U19" s="90">
        <f t="shared" si="25"/>
        <v>0</v>
      </c>
      <c r="V19" s="102">
        <f t="shared" si="26"/>
        <v>0</v>
      </c>
      <c r="W19" s="3"/>
      <c r="X19" s="79"/>
      <c r="Y19" s="114"/>
      <c r="Z19" s="143"/>
      <c r="AA19" s="89">
        <f t="shared" si="21"/>
        <v>0</v>
      </c>
      <c r="AB19" s="31">
        <f t="shared" si="21"/>
        <v>0</v>
      </c>
      <c r="AC19" s="27">
        <f t="shared" si="27"/>
        <v>0</v>
      </c>
      <c r="AI19" s="42" t="s">
        <v>19</v>
      </c>
      <c r="AJ19" s="3"/>
      <c r="AK19" s="42"/>
    </row>
    <row r="20" spans="1:38" x14ac:dyDescent="0.25">
      <c r="A20" s="63">
        <v>82400</v>
      </c>
      <c r="B20" s="24">
        <f t="shared" si="17"/>
        <v>158.03605677023398</v>
      </c>
      <c r="C20" s="64">
        <f t="shared" si="22"/>
        <v>39.509014192558496</v>
      </c>
      <c r="D20" s="25">
        <f t="shared" si="18"/>
        <v>52.678685590077997</v>
      </c>
      <c r="E20" s="26"/>
      <c r="F20" s="79"/>
      <c r="G20" s="77"/>
      <c r="H20" s="136">
        <f t="shared" si="19"/>
        <v>0</v>
      </c>
      <c r="J20" s="79"/>
      <c r="K20" s="35"/>
      <c r="L20" s="67"/>
      <c r="M20" s="100">
        <f t="shared" si="20"/>
        <v>0</v>
      </c>
      <c r="N20" s="135">
        <f t="shared" si="20"/>
        <v>0</v>
      </c>
      <c r="O20" s="100">
        <f t="shared" si="23"/>
        <v>0</v>
      </c>
      <c r="P20" s="121"/>
      <c r="Q20" s="168"/>
      <c r="R20" s="94"/>
      <c r="S20" s="94"/>
      <c r="T20" s="158">
        <f t="shared" si="24"/>
        <v>0</v>
      </c>
      <c r="U20" s="90">
        <f t="shared" si="25"/>
        <v>0</v>
      </c>
      <c r="V20" s="102">
        <f t="shared" si="26"/>
        <v>0</v>
      </c>
      <c r="W20" s="3"/>
      <c r="X20" s="79"/>
      <c r="Y20" s="114"/>
      <c r="Z20" s="143"/>
      <c r="AA20" s="89">
        <f t="shared" si="21"/>
        <v>0</v>
      </c>
      <c r="AB20" s="31">
        <f t="shared" si="21"/>
        <v>0</v>
      </c>
      <c r="AC20" s="27">
        <f t="shared" si="27"/>
        <v>0</v>
      </c>
      <c r="AI20" s="42" t="s">
        <v>20</v>
      </c>
      <c r="AJ20" s="3"/>
      <c r="AK20" s="42"/>
    </row>
    <row r="21" spans="1:38" x14ac:dyDescent="0.25">
      <c r="A21" s="207">
        <v>75361</v>
      </c>
      <c r="B21" s="208">
        <f t="shared" si="17"/>
        <v>144.53586497890294</v>
      </c>
      <c r="C21" s="203">
        <f t="shared" si="22"/>
        <v>36.133966244725734</v>
      </c>
      <c r="D21" s="209">
        <f t="shared" si="18"/>
        <v>48.17862165963431</v>
      </c>
      <c r="E21" s="26"/>
      <c r="F21" s="79"/>
      <c r="G21" s="77"/>
      <c r="H21" s="136">
        <f t="shared" si="19"/>
        <v>0</v>
      </c>
      <c r="J21" s="79"/>
      <c r="K21" s="35"/>
      <c r="L21" s="67"/>
      <c r="M21" s="100">
        <f t="shared" si="20"/>
        <v>0</v>
      </c>
      <c r="N21" s="135">
        <f t="shared" si="20"/>
        <v>0</v>
      </c>
      <c r="O21" s="100">
        <f t="shared" si="23"/>
        <v>0</v>
      </c>
      <c r="P21" s="121"/>
      <c r="Q21" s="168"/>
      <c r="R21" s="94"/>
      <c r="S21" s="94"/>
      <c r="T21" s="158">
        <f t="shared" si="24"/>
        <v>0</v>
      </c>
      <c r="U21" s="90">
        <f t="shared" si="25"/>
        <v>0</v>
      </c>
      <c r="V21" s="102">
        <f t="shared" si="26"/>
        <v>0</v>
      </c>
      <c r="W21" s="3"/>
      <c r="X21" s="79"/>
      <c r="Y21" s="114"/>
      <c r="Z21" s="143"/>
      <c r="AA21" s="89">
        <f t="shared" si="21"/>
        <v>0</v>
      </c>
      <c r="AB21" s="31">
        <f t="shared" si="21"/>
        <v>0</v>
      </c>
      <c r="AC21" s="27">
        <f t="shared" si="27"/>
        <v>0</v>
      </c>
      <c r="AI21" s="42"/>
      <c r="AJ21" s="42"/>
      <c r="AK21" s="42"/>
    </row>
    <row r="22" spans="1:38" x14ac:dyDescent="0.25">
      <c r="A22" s="210">
        <v>78759</v>
      </c>
      <c r="B22" s="211">
        <f t="shared" si="17"/>
        <v>151.05293440736477</v>
      </c>
      <c r="C22" s="212">
        <f t="shared" si="22"/>
        <v>37.763233601841193</v>
      </c>
      <c r="D22" s="213">
        <f t="shared" si="18"/>
        <v>50.35097813578826</v>
      </c>
      <c r="E22" s="26"/>
      <c r="F22" s="188"/>
      <c r="G22" s="189"/>
      <c r="H22" s="190">
        <f t="shared" si="19"/>
        <v>0</v>
      </c>
      <c r="J22" s="188"/>
      <c r="K22" s="192"/>
      <c r="L22" s="36"/>
      <c r="M22" s="90">
        <f t="shared" si="20"/>
        <v>0</v>
      </c>
      <c r="N22" s="90">
        <f t="shared" si="20"/>
        <v>0</v>
      </c>
      <c r="O22" s="90">
        <f t="shared" si="23"/>
        <v>0</v>
      </c>
      <c r="P22" s="121"/>
      <c r="Q22" s="188"/>
      <c r="R22" s="94"/>
      <c r="S22" s="94"/>
      <c r="T22" s="90">
        <f t="shared" si="24"/>
        <v>0</v>
      </c>
      <c r="U22" s="90">
        <f t="shared" si="25"/>
        <v>0</v>
      </c>
      <c r="V22" s="90">
        <f t="shared" si="26"/>
        <v>0</v>
      </c>
      <c r="W22" s="3"/>
      <c r="X22" s="188"/>
      <c r="Y22" s="94"/>
      <c r="Z22" s="199"/>
      <c r="AA22" s="37">
        <f t="shared" si="21"/>
        <v>0</v>
      </c>
      <c r="AB22" s="31">
        <f t="shared" si="21"/>
        <v>0</v>
      </c>
      <c r="AC22" s="31">
        <f t="shared" si="27"/>
        <v>0</v>
      </c>
      <c r="AI22" s="42"/>
      <c r="AJ22" s="42"/>
      <c r="AK22" s="42"/>
    </row>
    <row r="23" spans="1:38" ht="24.95" customHeight="1" x14ac:dyDescent="0.35">
      <c r="A23" s="214" t="s">
        <v>32</v>
      </c>
      <c r="B23" s="185"/>
      <c r="C23" s="186"/>
      <c r="D23" s="187"/>
      <c r="E23" s="26"/>
      <c r="F23" s="201"/>
      <c r="G23" s="202"/>
      <c r="H23" s="203">
        <f t="shared" si="19"/>
        <v>0</v>
      </c>
      <c r="J23" s="201"/>
      <c r="K23" s="204"/>
      <c r="L23" s="204"/>
      <c r="M23" s="205"/>
      <c r="N23" s="205"/>
      <c r="O23" s="205"/>
      <c r="P23" s="121"/>
      <c r="Q23" s="201"/>
      <c r="R23" s="206"/>
      <c r="S23" s="206"/>
      <c r="T23" s="205"/>
      <c r="U23" s="205"/>
      <c r="V23" s="205"/>
      <c r="W23" s="3"/>
      <c r="X23" s="201"/>
      <c r="Y23" s="206"/>
      <c r="Z23" s="206"/>
      <c r="AA23" s="204"/>
      <c r="AB23" s="203"/>
      <c r="AC23" s="203">
        <f t="shared" ref="AC23:AC28" si="28">SUM(AB23:AB23)</f>
        <v>0</v>
      </c>
      <c r="AI23" s="42"/>
      <c r="AJ23" s="42"/>
      <c r="AK23" s="42"/>
    </row>
    <row r="24" spans="1:38" x14ac:dyDescent="0.25">
      <c r="A24" s="63">
        <v>52530</v>
      </c>
      <c r="B24" s="185">
        <f t="shared" ref="B24:B28" si="29">SUM(A24/12/43.45)</f>
        <v>100.74798619102415</v>
      </c>
      <c r="C24" s="186">
        <f t="shared" ref="C24:C28" si="30">SUM(B24/4)</f>
        <v>25.186996547756038</v>
      </c>
      <c r="D24" s="187">
        <f t="shared" ref="D24:D28" si="31">SUM(C24*4/3)</f>
        <v>33.582662063674718</v>
      </c>
      <c r="E24" s="26"/>
      <c r="F24" s="188"/>
      <c r="G24" s="189"/>
      <c r="H24" s="190">
        <f t="shared" si="19"/>
        <v>0</v>
      </c>
      <c r="J24" s="188"/>
      <c r="K24" s="192"/>
      <c r="L24" s="36"/>
      <c r="M24" s="90">
        <f t="shared" ref="M24:M28" si="32">SUM(C24*K24*3)</f>
        <v>0</v>
      </c>
      <c r="N24" s="90">
        <f t="shared" ref="N24:N28" si="33">SUM(D24*L24*3)</f>
        <v>0</v>
      </c>
      <c r="O24" s="90">
        <f t="shared" ref="O24:O28" si="34">+SUM(M24:N24)</f>
        <v>0</v>
      </c>
      <c r="P24" s="121"/>
      <c r="Q24" s="188"/>
      <c r="R24" s="94"/>
      <c r="S24" s="94"/>
      <c r="T24" s="90">
        <f t="shared" ref="T24:T28" si="35">SUM(C24*R24*3)</f>
        <v>0</v>
      </c>
      <c r="U24" s="90">
        <f t="shared" ref="U24:U28" si="36">SUM(D24*S24*3)</f>
        <v>0</v>
      </c>
      <c r="V24" s="90">
        <f t="shared" ref="V24:V28" si="37">SUM(T24+U24)</f>
        <v>0</v>
      </c>
      <c r="W24" s="3"/>
      <c r="X24" s="188"/>
      <c r="Y24" s="94"/>
      <c r="Z24" s="199"/>
      <c r="AA24" s="37">
        <f t="shared" ref="AA24:AA28" si="38">SUM(C24*Y24*3)</f>
        <v>0</v>
      </c>
      <c r="AB24" s="31">
        <f t="shared" ref="AB24:AB28" si="39">SUM(D24*Z24*3)</f>
        <v>0</v>
      </c>
      <c r="AC24" s="31">
        <f t="shared" si="28"/>
        <v>0</v>
      </c>
      <c r="AI24" s="42"/>
      <c r="AJ24" s="42"/>
      <c r="AK24" s="42"/>
    </row>
    <row r="25" spans="1:38" x14ac:dyDescent="0.25">
      <c r="A25" s="63">
        <v>60519</v>
      </c>
      <c r="B25" s="185">
        <f t="shared" si="29"/>
        <v>116.07019562715764</v>
      </c>
      <c r="C25" s="186">
        <f t="shared" si="30"/>
        <v>29.017548906789411</v>
      </c>
      <c r="D25" s="187">
        <f t="shared" si="31"/>
        <v>38.690065209052548</v>
      </c>
      <c r="E25" s="26"/>
      <c r="F25" s="188"/>
      <c r="G25" s="189"/>
      <c r="H25" s="190">
        <f t="shared" si="19"/>
        <v>0</v>
      </c>
      <c r="J25" s="188"/>
      <c r="K25" s="192"/>
      <c r="L25" s="36"/>
      <c r="M25" s="90">
        <f t="shared" si="32"/>
        <v>0</v>
      </c>
      <c r="N25" s="90">
        <f t="shared" si="33"/>
        <v>0</v>
      </c>
      <c r="O25" s="90">
        <f t="shared" si="34"/>
        <v>0</v>
      </c>
      <c r="P25" s="121"/>
      <c r="Q25" s="188"/>
      <c r="R25" s="94"/>
      <c r="S25" s="94"/>
      <c r="T25" s="90">
        <f t="shared" si="35"/>
        <v>0</v>
      </c>
      <c r="U25" s="90">
        <f t="shared" si="36"/>
        <v>0</v>
      </c>
      <c r="V25" s="90">
        <f t="shared" si="37"/>
        <v>0</v>
      </c>
      <c r="W25" s="3"/>
      <c r="X25" s="188"/>
      <c r="Y25" s="94"/>
      <c r="Z25" s="199"/>
      <c r="AA25" s="37">
        <f t="shared" si="38"/>
        <v>0</v>
      </c>
      <c r="AB25" s="31">
        <f t="shared" si="39"/>
        <v>0</v>
      </c>
      <c r="AC25" s="31">
        <f t="shared" si="28"/>
        <v>0</v>
      </c>
      <c r="AI25" s="42"/>
      <c r="AJ25" s="42"/>
      <c r="AK25" s="42"/>
    </row>
    <row r="26" spans="1:38" x14ac:dyDescent="0.25">
      <c r="A26" s="63">
        <v>67465</v>
      </c>
      <c r="B26" s="185">
        <f t="shared" si="29"/>
        <v>129.39202148062907</v>
      </c>
      <c r="C26" s="186">
        <f t="shared" si="30"/>
        <v>32.348005370157267</v>
      </c>
      <c r="D26" s="187">
        <f t="shared" si="31"/>
        <v>43.130673826876354</v>
      </c>
      <c r="E26" s="26"/>
      <c r="F26" s="188"/>
      <c r="G26" s="189"/>
      <c r="H26" s="190">
        <f t="shared" si="19"/>
        <v>0</v>
      </c>
      <c r="J26" s="188"/>
      <c r="K26" s="192"/>
      <c r="L26" s="36"/>
      <c r="M26" s="90">
        <f t="shared" si="32"/>
        <v>0</v>
      </c>
      <c r="N26" s="90">
        <f t="shared" si="33"/>
        <v>0</v>
      </c>
      <c r="O26" s="90">
        <f t="shared" si="34"/>
        <v>0</v>
      </c>
      <c r="P26" s="121"/>
      <c r="Q26" s="188"/>
      <c r="R26" s="94"/>
      <c r="S26" s="94"/>
      <c r="T26" s="90">
        <f t="shared" si="35"/>
        <v>0</v>
      </c>
      <c r="U26" s="90">
        <f t="shared" si="36"/>
        <v>0</v>
      </c>
      <c r="V26" s="90">
        <f t="shared" si="37"/>
        <v>0</v>
      </c>
      <c r="W26" s="3"/>
      <c r="X26" s="188"/>
      <c r="Y26" s="94"/>
      <c r="Z26" s="199"/>
      <c r="AA26" s="37">
        <f t="shared" si="38"/>
        <v>0</v>
      </c>
      <c r="AB26" s="31">
        <f t="shared" si="39"/>
        <v>0</v>
      </c>
      <c r="AC26" s="31">
        <f t="shared" si="28"/>
        <v>0</v>
      </c>
      <c r="AI26" s="42"/>
      <c r="AJ26" s="42"/>
      <c r="AK26" s="42"/>
    </row>
    <row r="27" spans="1:38" x14ac:dyDescent="0.25">
      <c r="A27" s="63">
        <v>74675</v>
      </c>
      <c r="B27" s="185">
        <f t="shared" si="29"/>
        <v>143.22017644802455</v>
      </c>
      <c r="C27" s="186">
        <f t="shared" si="30"/>
        <v>35.805044112006136</v>
      </c>
      <c r="D27" s="187">
        <f t="shared" si="31"/>
        <v>47.74005881600818</v>
      </c>
      <c r="E27" s="26"/>
      <c r="F27" s="188"/>
      <c r="G27" s="189"/>
      <c r="H27" s="190">
        <f t="shared" si="19"/>
        <v>0</v>
      </c>
      <c r="J27" s="188"/>
      <c r="K27" s="192"/>
      <c r="L27" s="36"/>
      <c r="M27" s="90">
        <f t="shared" si="32"/>
        <v>0</v>
      </c>
      <c r="N27" s="90">
        <f t="shared" si="33"/>
        <v>0</v>
      </c>
      <c r="O27" s="90">
        <f t="shared" si="34"/>
        <v>0</v>
      </c>
      <c r="P27" s="121"/>
      <c r="Q27" s="188"/>
      <c r="R27" s="94"/>
      <c r="S27" s="94"/>
      <c r="T27" s="90">
        <f t="shared" si="35"/>
        <v>0</v>
      </c>
      <c r="U27" s="90">
        <f t="shared" si="36"/>
        <v>0</v>
      </c>
      <c r="V27" s="90">
        <f t="shared" si="37"/>
        <v>0</v>
      </c>
      <c r="W27" s="3"/>
      <c r="X27" s="188"/>
      <c r="Y27" s="94"/>
      <c r="Z27" s="199"/>
      <c r="AA27" s="37">
        <f t="shared" si="38"/>
        <v>0</v>
      </c>
      <c r="AB27" s="31">
        <f t="shared" si="39"/>
        <v>0</v>
      </c>
      <c r="AC27" s="31">
        <f t="shared" si="28"/>
        <v>0</v>
      </c>
      <c r="AI27" s="42"/>
      <c r="AJ27" s="42"/>
      <c r="AK27" s="42"/>
    </row>
    <row r="28" spans="1:38" ht="15.75" thickBot="1" x14ac:dyDescent="0.3">
      <c r="A28" s="63">
        <v>82400</v>
      </c>
      <c r="B28" s="24">
        <f t="shared" si="29"/>
        <v>158.03605677023398</v>
      </c>
      <c r="C28" s="64">
        <f t="shared" si="30"/>
        <v>39.509014192558496</v>
      </c>
      <c r="D28" s="25">
        <f t="shared" si="31"/>
        <v>52.678685590077997</v>
      </c>
      <c r="E28" s="26"/>
      <c r="F28" s="188"/>
      <c r="G28" s="189"/>
      <c r="H28" s="190">
        <f t="shared" si="19"/>
        <v>0</v>
      </c>
      <c r="J28" s="188"/>
      <c r="K28" s="192"/>
      <c r="L28" s="36"/>
      <c r="M28" s="90">
        <f t="shared" si="32"/>
        <v>0</v>
      </c>
      <c r="N28" s="90">
        <f t="shared" si="33"/>
        <v>0</v>
      </c>
      <c r="O28" s="90">
        <f t="shared" si="34"/>
        <v>0</v>
      </c>
      <c r="P28" s="121"/>
      <c r="Q28" s="188"/>
      <c r="R28" s="94"/>
      <c r="S28" s="94"/>
      <c r="T28" s="90">
        <f t="shared" si="35"/>
        <v>0</v>
      </c>
      <c r="U28" s="90">
        <f t="shared" si="36"/>
        <v>0</v>
      </c>
      <c r="V28" s="90">
        <f t="shared" si="37"/>
        <v>0</v>
      </c>
      <c r="W28" s="3"/>
      <c r="X28" s="188"/>
      <c r="Y28" s="94"/>
      <c r="Z28" s="199"/>
      <c r="AA28" s="37">
        <f t="shared" si="38"/>
        <v>0</v>
      </c>
      <c r="AB28" s="31">
        <f t="shared" si="39"/>
        <v>0</v>
      </c>
      <c r="AC28" s="31">
        <f t="shared" si="28"/>
        <v>0</v>
      </c>
      <c r="AI28" s="42"/>
      <c r="AJ28" s="42"/>
      <c r="AK28" s="42"/>
    </row>
    <row r="29" spans="1:38" ht="21" x14ac:dyDescent="0.35">
      <c r="A29" s="200" t="s">
        <v>21</v>
      </c>
      <c r="B29" s="217" t="s">
        <v>24</v>
      </c>
      <c r="C29" s="218"/>
      <c r="D29" s="219"/>
      <c r="E29" s="72"/>
      <c r="F29" s="161"/>
      <c r="G29" s="162"/>
      <c r="H29" s="163"/>
      <c r="J29" s="120"/>
      <c r="K29" s="107"/>
      <c r="L29" s="107"/>
      <c r="M29" s="122"/>
      <c r="N29" s="122"/>
      <c r="O29" s="191"/>
      <c r="P29" s="121"/>
      <c r="Q29" s="170"/>
      <c r="R29" s="155"/>
      <c r="S29" s="155"/>
      <c r="T29" s="122"/>
      <c r="U29" s="122"/>
      <c r="V29" s="191"/>
      <c r="W29" s="3"/>
      <c r="X29" s="193"/>
      <c r="Y29" s="194"/>
      <c r="Z29" s="195"/>
      <c r="AA29" s="196"/>
      <c r="AB29" s="197"/>
      <c r="AC29" s="198"/>
      <c r="AI29" s="42"/>
      <c r="AJ29" s="42"/>
      <c r="AK29" s="42"/>
    </row>
    <row r="30" spans="1:38" ht="75.75" thickBot="1" x14ac:dyDescent="0.3">
      <c r="A30" s="73" t="s">
        <v>1</v>
      </c>
      <c r="B30" s="58" t="s">
        <v>2</v>
      </c>
      <c r="C30" s="59" t="s">
        <v>3</v>
      </c>
      <c r="D30" s="60" t="s">
        <v>4</v>
      </c>
      <c r="E30" s="7"/>
      <c r="F30" s="164"/>
      <c r="G30" s="165"/>
      <c r="H30" s="166"/>
      <c r="J30" s="120"/>
      <c r="K30" s="107"/>
      <c r="L30" s="107"/>
      <c r="M30" s="122"/>
      <c r="N30" s="122"/>
      <c r="O30" s="123"/>
      <c r="P30" s="121"/>
      <c r="Q30" s="170"/>
      <c r="R30" s="155"/>
      <c r="S30" s="155"/>
      <c r="T30" s="122"/>
      <c r="U30" s="122"/>
      <c r="V30" s="123"/>
      <c r="W30" s="3"/>
      <c r="X30" s="173"/>
      <c r="Y30" s="108"/>
      <c r="Z30" s="108"/>
      <c r="AA30" s="108"/>
      <c r="AB30" s="108"/>
      <c r="AC30" s="109"/>
      <c r="AI30" s="42"/>
      <c r="AJ30" s="42"/>
      <c r="AK30" s="42"/>
      <c r="AL30" s="42"/>
    </row>
    <row r="31" spans="1:38" x14ac:dyDescent="0.25">
      <c r="A31" s="63">
        <v>46958</v>
      </c>
      <c r="B31" s="24">
        <f t="shared" ref="B31:B41" si="40">SUM(A31/12/43.45)</f>
        <v>90.061373225930183</v>
      </c>
      <c r="C31" s="64">
        <f>SUM(B31/4)</f>
        <v>22.515343306482546</v>
      </c>
      <c r="D31" s="25">
        <f t="shared" ref="D31:D41" si="41">SUM(C31*4/3)</f>
        <v>30.020457741976728</v>
      </c>
      <c r="E31" s="26"/>
      <c r="F31" s="118"/>
      <c r="G31" s="119"/>
      <c r="H31" s="138">
        <f t="shared" ref="H31:H41" si="42">SUM(C31*G31*3)</f>
        <v>0</v>
      </c>
      <c r="J31" s="118"/>
      <c r="K31" s="104"/>
      <c r="L31" s="105"/>
      <c r="M31" s="129">
        <f t="shared" ref="M31:N41" si="43">SUM(C31*K31*3)</f>
        <v>0</v>
      </c>
      <c r="N31" s="111">
        <f t="shared" si="43"/>
        <v>0</v>
      </c>
      <c r="O31" s="117">
        <f t="shared" ref="O31:O41" si="44">+SUM(M31:N31)</f>
        <v>0</v>
      </c>
      <c r="P31" s="121"/>
      <c r="Q31" s="168"/>
      <c r="R31" s="94"/>
      <c r="S31" s="94"/>
      <c r="T31" s="158">
        <f t="shared" ref="T31:T41" si="45">SUM(C31*R31*3)</f>
        <v>0</v>
      </c>
      <c r="U31" s="90">
        <f t="shared" ref="U31:U41" si="46">SUM(D31*S31*3)</f>
        <v>0</v>
      </c>
      <c r="V31" s="106">
        <f t="shared" ref="V31:V41" si="47">SUM(T31+U31)</f>
        <v>0</v>
      </c>
      <c r="W31" s="3"/>
      <c r="X31" s="118"/>
      <c r="Y31" s="113"/>
      <c r="Z31" s="96"/>
      <c r="AA31" s="89">
        <f t="shared" ref="AA31:AA41" si="48">SUM(C31*Y31*3)</f>
        <v>0</v>
      </c>
      <c r="AB31" s="81">
        <f t="shared" ref="AB31:AB41" si="49">SUM(D31*Z31*3)</f>
        <v>0</v>
      </c>
      <c r="AC31" s="82">
        <f t="shared" ref="AC31:AC41" si="50">SUM(AB31:AB31)</f>
        <v>0</v>
      </c>
      <c r="AI31" s="42"/>
      <c r="AJ31" s="42"/>
      <c r="AK31" s="42"/>
      <c r="AL31" s="42"/>
    </row>
    <row r="32" spans="1:38" x14ac:dyDescent="0.25">
      <c r="A32" s="63">
        <v>50973</v>
      </c>
      <c r="B32" s="24">
        <f t="shared" si="40"/>
        <v>97.761795166858448</v>
      </c>
      <c r="C32" s="64">
        <f t="shared" ref="C32:C41" si="51">SUM(B32/4)</f>
        <v>24.440448791714612</v>
      </c>
      <c r="D32" s="25">
        <f t="shared" si="41"/>
        <v>32.587265055619483</v>
      </c>
      <c r="E32" s="26"/>
      <c r="F32" s="79"/>
      <c r="G32" s="77"/>
      <c r="H32" s="136">
        <f t="shared" si="42"/>
        <v>0</v>
      </c>
      <c r="J32" s="79"/>
      <c r="K32" s="35"/>
      <c r="L32" s="36"/>
      <c r="M32" s="90">
        <f t="shared" si="43"/>
        <v>0</v>
      </c>
      <c r="N32" s="110">
        <f t="shared" si="43"/>
        <v>0</v>
      </c>
      <c r="O32" s="100">
        <f t="shared" si="44"/>
        <v>0</v>
      </c>
      <c r="P32" s="121"/>
      <c r="Q32" s="171"/>
      <c r="R32" s="156"/>
      <c r="S32" s="157"/>
      <c r="T32" s="158">
        <f t="shared" si="45"/>
        <v>0</v>
      </c>
      <c r="U32" s="90">
        <f t="shared" si="46"/>
        <v>0</v>
      </c>
      <c r="V32" s="102">
        <f t="shared" si="47"/>
        <v>0</v>
      </c>
      <c r="W32" s="3"/>
      <c r="X32" s="79"/>
      <c r="Y32" s="114"/>
      <c r="Z32" s="94"/>
      <c r="AA32" s="37">
        <f t="shared" si="48"/>
        <v>0</v>
      </c>
      <c r="AB32" s="31">
        <f t="shared" si="49"/>
        <v>0</v>
      </c>
      <c r="AC32" s="27">
        <f t="shared" si="50"/>
        <v>0</v>
      </c>
      <c r="AI32" s="42"/>
      <c r="AJ32" s="42"/>
      <c r="AK32" s="42"/>
      <c r="AL32" s="42"/>
    </row>
    <row r="33" spans="1:38" x14ac:dyDescent="0.25">
      <c r="A33" s="63">
        <v>56193</v>
      </c>
      <c r="B33" s="24">
        <f t="shared" si="40"/>
        <v>107.77330264672037</v>
      </c>
      <c r="C33" s="64">
        <f t="shared" si="51"/>
        <v>26.943325661680092</v>
      </c>
      <c r="D33" s="25">
        <f t="shared" si="41"/>
        <v>35.924434215573456</v>
      </c>
      <c r="E33" s="26"/>
      <c r="F33" s="79"/>
      <c r="G33" s="77"/>
      <c r="H33" s="136">
        <f t="shared" si="42"/>
        <v>0</v>
      </c>
      <c r="J33" s="79"/>
      <c r="K33" s="35"/>
      <c r="L33" s="36"/>
      <c r="M33" s="90">
        <f t="shared" si="43"/>
        <v>0</v>
      </c>
      <c r="N33" s="110">
        <f t="shared" si="43"/>
        <v>0</v>
      </c>
      <c r="O33" s="100">
        <f t="shared" si="44"/>
        <v>0</v>
      </c>
      <c r="P33" s="121"/>
      <c r="Q33" s="168"/>
      <c r="R33" s="94"/>
      <c r="S33" s="94"/>
      <c r="T33" s="158">
        <f t="shared" si="45"/>
        <v>0</v>
      </c>
      <c r="U33" s="90">
        <f t="shared" si="46"/>
        <v>0</v>
      </c>
      <c r="V33" s="102">
        <f t="shared" si="47"/>
        <v>0</v>
      </c>
      <c r="W33" s="3"/>
      <c r="X33" s="79"/>
      <c r="Y33" s="114"/>
      <c r="Z33" s="94"/>
      <c r="AA33" s="37">
        <f t="shared" si="48"/>
        <v>0</v>
      </c>
      <c r="AB33" s="31">
        <f t="shared" si="49"/>
        <v>0</v>
      </c>
      <c r="AC33" s="27">
        <f t="shared" si="50"/>
        <v>0</v>
      </c>
      <c r="AI33" s="42"/>
      <c r="AJ33" s="42"/>
      <c r="AK33" s="42"/>
      <c r="AL33" s="42"/>
    </row>
    <row r="34" spans="1:38" x14ac:dyDescent="0.25">
      <c r="A34" s="63">
        <v>58991</v>
      </c>
      <c r="B34" s="24">
        <f t="shared" si="40"/>
        <v>113.13962408899118</v>
      </c>
      <c r="C34" s="64">
        <f t="shared" si="51"/>
        <v>28.284906022247796</v>
      </c>
      <c r="D34" s="25">
        <f t="shared" si="41"/>
        <v>37.713208029663726</v>
      </c>
      <c r="E34" s="26"/>
      <c r="F34" s="79"/>
      <c r="G34" s="77"/>
      <c r="H34" s="136">
        <f t="shared" si="42"/>
        <v>0</v>
      </c>
      <c r="J34" s="79"/>
      <c r="K34" s="35"/>
      <c r="L34" s="36"/>
      <c r="M34" s="90">
        <f t="shared" si="43"/>
        <v>0</v>
      </c>
      <c r="N34" s="110">
        <f t="shared" si="43"/>
        <v>0</v>
      </c>
      <c r="O34" s="100">
        <f t="shared" si="44"/>
        <v>0</v>
      </c>
      <c r="P34" s="121"/>
      <c r="Q34" s="168"/>
      <c r="R34" s="94"/>
      <c r="S34" s="94"/>
      <c r="T34" s="158">
        <f t="shared" si="45"/>
        <v>0</v>
      </c>
      <c r="U34" s="90">
        <f t="shared" si="46"/>
        <v>0</v>
      </c>
      <c r="V34" s="102">
        <f t="shared" si="47"/>
        <v>0</v>
      </c>
      <c r="W34" s="3"/>
      <c r="X34" s="79"/>
      <c r="Y34" s="114"/>
      <c r="Z34" s="94"/>
      <c r="AA34" s="37">
        <f t="shared" si="48"/>
        <v>0</v>
      </c>
      <c r="AB34" s="31">
        <f t="shared" si="49"/>
        <v>0</v>
      </c>
      <c r="AC34" s="27">
        <f t="shared" si="50"/>
        <v>0</v>
      </c>
      <c r="AI34" s="42"/>
      <c r="AJ34" s="42"/>
      <c r="AK34" s="42"/>
      <c r="AL34" s="42"/>
    </row>
    <row r="35" spans="1:38" x14ac:dyDescent="0.25">
      <c r="A35" s="63">
        <v>63022</v>
      </c>
      <c r="B35" s="24">
        <f t="shared" si="40"/>
        <v>120.87073264288453</v>
      </c>
      <c r="C35" s="64">
        <f t="shared" si="51"/>
        <v>30.217683160721133</v>
      </c>
      <c r="D35" s="25">
        <f t="shared" si="41"/>
        <v>40.290244214294844</v>
      </c>
      <c r="E35" s="26"/>
      <c r="F35" s="79"/>
      <c r="G35" s="77"/>
      <c r="H35" s="136">
        <f t="shared" si="42"/>
        <v>0</v>
      </c>
      <c r="J35" s="79"/>
      <c r="K35" s="35"/>
      <c r="L35" s="36"/>
      <c r="M35" s="90">
        <f t="shared" si="43"/>
        <v>0</v>
      </c>
      <c r="N35" s="110">
        <f t="shared" si="43"/>
        <v>0</v>
      </c>
      <c r="O35" s="100">
        <f t="shared" si="44"/>
        <v>0</v>
      </c>
      <c r="P35" s="121"/>
      <c r="Q35" s="168"/>
      <c r="R35" s="94"/>
      <c r="S35" s="94"/>
      <c r="T35" s="158">
        <f t="shared" si="45"/>
        <v>0</v>
      </c>
      <c r="U35" s="90">
        <f t="shared" si="46"/>
        <v>0</v>
      </c>
      <c r="V35" s="102">
        <f t="shared" si="47"/>
        <v>0</v>
      </c>
      <c r="W35" s="3"/>
      <c r="X35" s="79"/>
      <c r="Y35" s="114"/>
      <c r="Z35" s="94"/>
      <c r="AA35" s="37">
        <f t="shared" si="48"/>
        <v>0</v>
      </c>
      <c r="AB35" s="31">
        <f t="shared" si="49"/>
        <v>0</v>
      </c>
      <c r="AC35" s="27">
        <f t="shared" si="50"/>
        <v>0</v>
      </c>
      <c r="AI35" s="42"/>
      <c r="AJ35" s="42"/>
      <c r="AK35" s="42"/>
      <c r="AL35" s="42"/>
    </row>
    <row r="36" spans="1:38" x14ac:dyDescent="0.25">
      <c r="A36" s="63">
        <v>67037</v>
      </c>
      <c r="B36" s="24">
        <f t="shared" si="40"/>
        <v>128.57115458381281</v>
      </c>
      <c r="C36" s="64">
        <f t="shared" si="51"/>
        <v>32.142788645953203</v>
      </c>
      <c r="D36" s="25">
        <f t="shared" si="41"/>
        <v>42.857051527937607</v>
      </c>
      <c r="E36" s="26"/>
      <c r="F36" s="79"/>
      <c r="G36" s="77"/>
      <c r="H36" s="136">
        <f t="shared" si="42"/>
        <v>0</v>
      </c>
      <c r="J36" s="79"/>
      <c r="K36" s="35"/>
      <c r="L36" s="36"/>
      <c r="M36" s="90">
        <f t="shared" si="43"/>
        <v>0</v>
      </c>
      <c r="N36" s="110">
        <f t="shared" si="43"/>
        <v>0</v>
      </c>
      <c r="O36" s="100">
        <f t="shared" si="44"/>
        <v>0</v>
      </c>
      <c r="P36" s="121"/>
      <c r="Q36" s="168"/>
      <c r="R36" s="94"/>
      <c r="S36" s="94"/>
      <c r="T36" s="158">
        <f t="shared" si="45"/>
        <v>0</v>
      </c>
      <c r="U36" s="90">
        <f t="shared" si="46"/>
        <v>0</v>
      </c>
      <c r="V36" s="102">
        <f t="shared" si="47"/>
        <v>0</v>
      </c>
      <c r="W36" s="3"/>
      <c r="X36" s="79"/>
      <c r="Y36" s="114"/>
      <c r="Z36" s="94"/>
      <c r="AA36" s="37">
        <f t="shared" si="48"/>
        <v>0</v>
      </c>
      <c r="AB36" s="31">
        <f t="shared" si="49"/>
        <v>0</v>
      </c>
      <c r="AC36" s="27">
        <f t="shared" si="50"/>
        <v>0</v>
      </c>
      <c r="AI36" s="42"/>
      <c r="AJ36" s="42"/>
      <c r="AK36" s="42"/>
      <c r="AL36" s="42"/>
    </row>
    <row r="37" spans="1:38" x14ac:dyDescent="0.25">
      <c r="A37" s="63">
        <v>71142</v>
      </c>
      <c r="B37" s="24">
        <f t="shared" si="40"/>
        <v>136.44418872266974</v>
      </c>
      <c r="C37" s="64">
        <f t="shared" si="51"/>
        <v>34.111047180667434</v>
      </c>
      <c r="D37" s="25">
        <f t="shared" si="41"/>
        <v>45.481396240889914</v>
      </c>
      <c r="E37" s="26"/>
      <c r="F37" s="79"/>
      <c r="G37" s="77"/>
      <c r="H37" s="136">
        <f t="shared" si="42"/>
        <v>0</v>
      </c>
      <c r="J37" s="79"/>
      <c r="K37" s="35"/>
      <c r="L37" s="36"/>
      <c r="M37" s="90">
        <f t="shared" si="43"/>
        <v>0</v>
      </c>
      <c r="N37" s="110">
        <f t="shared" si="43"/>
        <v>0</v>
      </c>
      <c r="O37" s="100">
        <f t="shared" si="44"/>
        <v>0</v>
      </c>
      <c r="P37" s="121"/>
      <c r="Q37" s="168"/>
      <c r="R37" s="94"/>
      <c r="S37" s="94"/>
      <c r="T37" s="158">
        <f t="shared" si="45"/>
        <v>0</v>
      </c>
      <c r="U37" s="90">
        <f t="shared" si="46"/>
        <v>0</v>
      </c>
      <c r="V37" s="102">
        <f t="shared" si="47"/>
        <v>0</v>
      </c>
      <c r="W37" s="3"/>
      <c r="X37" s="79"/>
      <c r="Y37" s="114"/>
      <c r="Z37" s="94"/>
      <c r="AA37" s="37">
        <f t="shared" si="48"/>
        <v>0</v>
      </c>
      <c r="AB37" s="31">
        <f t="shared" si="49"/>
        <v>0</v>
      </c>
      <c r="AC37" s="27">
        <f t="shared" si="50"/>
        <v>0</v>
      </c>
      <c r="AI37" s="42"/>
      <c r="AJ37" s="42"/>
      <c r="AK37" s="42"/>
      <c r="AL37" s="42"/>
    </row>
    <row r="38" spans="1:38" x14ac:dyDescent="0.25">
      <c r="A38" s="63">
        <v>75249</v>
      </c>
      <c r="B38" s="24">
        <f t="shared" si="40"/>
        <v>144.32105868814728</v>
      </c>
      <c r="C38" s="64">
        <f t="shared" si="51"/>
        <v>36.080264672036819</v>
      </c>
      <c r="D38" s="25">
        <f t="shared" si="41"/>
        <v>48.107019562715756</v>
      </c>
      <c r="E38" s="26"/>
      <c r="F38" s="79"/>
      <c r="G38" s="77"/>
      <c r="H38" s="136">
        <f t="shared" si="42"/>
        <v>0</v>
      </c>
      <c r="J38" s="79"/>
      <c r="K38" s="35"/>
      <c r="L38" s="36"/>
      <c r="M38" s="90">
        <f t="shared" si="43"/>
        <v>0</v>
      </c>
      <c r="N38" s="110">
        <f t="shared" si="43"/>
        <v>0</v>
      </c>
      <c r="O38" s="100">
        <f t="shared" si="44"/>
        <v>0</v>
      </c>
      <c r="P38" s="121"/>
      <c r="Q38" s="168"/>
      <c r="R38" s="94"/>
      <c r="S38" s="94"/>
      <c r="T38" s="158">
        <f t="shared" si="45"/>
        <v>0</v>
      </c>
      <c r="U38" s="90">
        <f t="shared" si="46"/>
        <v>0</v>
      </c>
      <c r="V38" s="102">
        <f t="shared" si="47"/>
        <v>0</v>
      </c>
      <c r="W38" s="3"/>
      <c r="X38" s="79"/>
      <c r="Y38" s="114"/>
      <c r="Z38" s="94"/>
      <c r="AA38" s="37">
        <f t="shared" si="48"/>
        <v>0</v>
      </c>
      <c r="AB38" s="31">
        <f t="shared" si="49"/>
        <v>0</v>
      </c>
      <c r="AC38" s="27">
        <f t="shared" si="50"/>
        <v>0</v>
      </c>
      <c r="AI38" s="42"/>
      <c r="AJ38" s="42"/>
      <c r="AK38" s="42"/>
      <c r="AL38" s="42"/>
    </row>
    <row r="39" spans="1:38" ht="15.75" thickBot="1" x14ac:dyDescent="0.3">
      <c r="A39" s="63">
        <v>79356</v>
      </c>
      <c r="B39" s="24">
        <f t="shared" si="40"/>
        <v>152.19792865362484</v>
      </c>
      <c r="C39" s="64">
        <f t="shared" si="51"/>
        <v>38.049482163406211</v>
      </c>
      <c r="D39" s="25">
        <f t="shared" si="41"/>
        <v>50.732642884541612</v>
      </c>
      <c r="E39" s="26"/>
      <c r="F39" s="80"/>
      <c r="G39" s="78"/>
      <c r="H39" s="137">
        <f t="shared" si="42"/>
        <v>0</v>
      </c>
      <c r="J39" s="80"/>
      <c r="K39" s="47"/>
      <c r="L39" s="48"/>
      <c r="M39" s="91">
        <f t="shared" si="43"/>
        <v>0</v>
      </c>
      <c r="N39" s="112">
        <f t="shared" si="43"/>
        <v>0</v>
      </c>
      <c r="O39" s="101">
        <f t="shared" si="44"/>
        <v>0</v>
      </c>
      <c r="P39" s="121"/>
      <c r="Q39" s="169"/>
      <c r="R39" s="95"/>
      <c r="S39" s="95"/>
      <c r="T39" s="159">
        <f t="shared" si="45"/>
        <v>0</v>
      </c>
      <c r="U39" s="91">
        <f t="shared" si="46"/>
        <v>0</v>
      </c>
      <c r="V39" s="103">
        <f t="shared" si="47"/>
        <v>0</v>
      </c>
      <c r="W39" s="3"/>
      <c r="X39" s="80"/>
      <c r="Y39" s="115"/>
      <c r="Z39" s="95"/>
      <c r="AA39" s="49">
        <f t="shared" si="48"/>
        <v>0</v>
      </c>
      <c r="AB39" s="51">
        <f t="shared" si="49"/>
        <v>0</v>
      </c>
      <c r="AC39" s="46">
        <f t="shared" si="50"/>
        <v>0</v>
      </c>
      <c r="AI39" s="42"/>
      <c r="AJ39" s="42"/>
      <c r="AK39" s="42"/>
      <c r="AL39" s="42"/>
    </row>
    <row r="40" spans="1:38" x14ac:dyDescent="0.25">
      <c r="A40" s="63">
        <v>83461</v>
      </c>
      <c r="B40" s="24">
        <f t="shared" si="40"/>
        <v>160.07096279248177</v>
      </c>
      <c r="C40" s="64">
        <f t="shared" si="51"/>
        <v>40.017740698120441</v>
      </c>
      <c r="D40" s="25">
        <f t="shared" si="41"/>
        <v>53.356987597493919</v>
      </c>
      <c r="F40" s="42"/>
      <c r="H40" s="42">
        <f t="shared" si="42"/>
        <v>0</v>
      </c>
      <c r="K40" s="42"/>
      <c r="L40" s="42"/>
      <c r="M40" s="42">
        <f t="shared" si="43"/>
        <v>0</v>
      </c>
      <c r="N40" s="42">
        <f t="shared" si="43"/>
        <v>0</v>
      </c>
      <c r="O40" s="42">
        <f t="shared" si="44"/>
        <v>0</v>
      </c>
      <c r="P40" s="42"/>
      <c r="Q40" s="42"/>
      <c r="R40" s="42"/>
      <c r="S40" s="42"/>
      <c r="T40" s="42">
        <f t="shared" si="45"/>
        <v>0</v>
      </c>
      <c r="U40" s="42">
        <f t="shared" si="46"/>
        <v>0</v>
      </c>
      <c r="V40" s="42">
        <f t="shared" si="47"/>
        <v>0</v>
      </c>
      <c r="W40" s="42"/>
      <c r="X40" s="42"/>
      <c r="Y40" s="42"/>
      <c r="Z40" s="42"/>
      <c r="AA40" s="42">
        <f t="shared" si="48"/>
        <v>0</v>
      </c>
      <c r="AB40" s="42">
        <f t="shared" si="49"/>
        <v>0</v>
      </c>
      <c r="AC40" s="42">
        <f t="shared" si="50"/>
        <v>0</v>
      </c>
      <c r="AI40" s="42"/>
      <c r="AJ40" s="42"/>
      <c r="AK40" s="42"/>
      <c r="AL40" s="42"/>
    </row>
    <row r="41" spans="1:38" ht="15.75" thickBot="1" x14ac:dyDescent="0.3">
      <c r="A41" s="70">
        <v>87568</v>
      </c>
      <c r="B41" s="44">
        <f t="shared" si="40"/>
        <v>167.94783275795933</v>
      </c>
      <c r="C41" s="71">
        <f t="shared" si="51"/>
        <v>41.986958189489833</v>
      </c>
      <c r="D41" s="45">
        <f t="shared" si="41"/>
        <v>55.982610919319775</v>
      </c>
      <c r="F41" s="42"/>
      <c r="H41" s="42">
        <f t="shared" si="42"/>
        <v>0</v>
      </c>
      <c r="K41" s="42"/>
      <c r="L41" s="42"/>
      <c r="M41" s="42">
        <f t="shared" si="43"/>
        <v>0</v>
      </c>
      <c r="N41" s="42">
        <f t="shared" si="43"/>
        <v>0</v>
      </c>
      <c r="O41" s="42">
        <f t="shared" si="44"/>
        <v>0</v>
      </c>
      <c r="P41" s="42"/>
      <c r="Q41" s="42"/>
      <c r="R41" s="42"/>
      <c r="S41" s="42"/>
      <c r="T41" s="42">
        <f t="shared" si="45"/>
        <v>0</v>
      </c>
      <c r="U41" s="42">
        <f t="shared" si="46"/>
        <v>0</v>
      </c>
      <c r="V41" s="42">
        <f t="shared" si="47"/>
        <v>0</v>
      </c>
      <c r="W41" s="42"/>
      <c r="X41" s="42"/>
      <c r="Y41" s="42"/>
      <c r="Z41" s="42"/>
      <c r="AA41" s="42">
        <f t="shared" si="48"/>
        <v>0</v>
      </c>
      <c r="AB41" s="42">
        <f t="shared" si="49"/>
        <v>0</v>
      </c>
      <c r="AC41" s="42">
        <f t="shared" si="50"/>
        <v>0</v>
      </c>
      <c r="AI41" s="42"/>
      <c r="AJ41" s="42"/>
      <c r="AK41" s="42"/>
      <c r="AL41" s="42"/>
    </row>
    <row r="42" spans="1:38" x14ac:dyDescent="0.25">
      <c r="F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I42" s="42"/>
      <c r="AJ42" s="42"/>
      <c r="AK42" s="42"/>
      <c r="AL42" s="42"/>
    </row>
    <row r="43" spans="1:38" x14ac:dyDescent="0.25">
      <c r="F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I43" s="42"/>
      <c r="AJ43" s="42"/>
      <c r="AK43" s="42"/>
      <c r="AL43" s="42"/>
    </row>
    <row r="44" spans="1:38" x14ac:dyDescent="0.25">
      <c r="F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I44" s="42"/>
      <c r="AJ44" s="42"/>
      <c r="AK44" s="42"/>
      <c r="AL44" s="42"/>
    </row>
    <row r="45" spans="1:38" x14ac:dyDescent="0.25">
      <c r="F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1:38" x14ac:dyDescent="0.25">
      <c r="F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38" x14ac:dyDescent="0.25">
      <c r="F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38" x14ac:dyDescent="0.25">
      <c r="F48" s="42"/>
      <c r="K48" s="42"/>
      <c r="L48" s="42"/>
      <c r="M48" s="42"/>
      <c r="N48" s="42"/>
      <c r="O48" s="42"/>
      <c r="P48" s="42"/>
      <c r="W48" s="42"/>
      <c r="X48" s="42"/>
      <c r="Y48" s="42"/>
      <c r="Z48" s="42"/>
      <c r="AA48" s="42"/>
      <c r="AB48" s="42"/>
      <c r="AC48" s="42"/>
    </row>
  </sheetData>
  <mergeCells count="19">
    <mergeCell ref="A1:D1"/>
    <mergeCell ref="F2:F3"/>
    <mergeCell ref="G2:H2"/>
    <mergeCell ref="K2:O2"/>
    <mergeCell ref="X2:X3"/>
    <mergeCell ref="R14:V14"/>
    <mergeCell ref="B29:D29"/>
    <mergeCell ref="AE2:AG2"/>
    <mergeCell ref="B14:D14"/>
    <mergeCell ref="F14:F15"/>
    <mergeCell ref="G14:H14"/>
    <mergeCell ref="K14:O14"/>
    <mergeCell ref="X14:X15"/>
    <mergeCell ref="AE14:AG14"/>
    <mergeCell ref="Y2:AC2"/>
    <mergeCell ref="Y14:AC14"/>
    <mergeCell ref="Q2:Q3"/>
    <mergeCell ref="R2:V2"/>
    <mergeCell ref="Q14:Q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4449FEDCDA34BABC966080C5972A3" ma:contentTypeVersion="17" ma:contentTypeDescription="Create a new document." ma:contentTypeScope="" ma:versionID="453d5bcf70925ceca4988121616b8215">
  <xsd:schema xmlns:xsd="http://www.w3.org/2001/XMLSchema" xmlns:xs="http://www.w3.org/2001/XMLSchema" xmlns:p="http://schemas.microsoft.com/office/2006/metadata/properties" xmlns:ns1="http://schemas.microsoft.com/sharepoint/v3" xmlns:ns2="c11665ad-e0ea-46f9-992c-fd3f61fe721a" xmlns:ns3="1c92035c-5f49-4ab0-ab58-de20c661dcdb" targetNamespace="http://schemas.microsoft.com/office/2006/metadata/properties" ma:root="true" ma:fieldsID="efebb9d6550b279f76c9fd49bba31231" ns1:_="" ns2:_="" ns3:_="">
    <xsd:import namespace="http://schemas.microsoft.com/sharepoint/v3"/>
    <xsd:import namespace="c11665ad-e0ea-46f9-992c-fd3f61fe721a"/>
    <xsd:import namespace="1c92035c-5f49-4ab0-ab58-de20c661dc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665ad-e0ea-46f9-992c-fd3f61fe7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2035c-5f49-4ab0-ab58-de20c661dcd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48886a73-4206-4b9e-9b5f-dd3da1aa2db8}" ma:internalName="TaxCatchAll" ma:showField="CatchAllData" ma:web="1c92035c-5f49-4ab0-ab58-de20c661dc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Flow_SignoffStatus xmlns="c11665ad-e0ea-46f9-992c-fd3f61fe721a" xsi:nil="true"/>
    <_ip_UnifiedCompliancePolicyProperties xmlns="http://schemas.microsoft.com/sharepoint/v3" xsi:nil="true"/>
    <TaxCatchAll xmlns="1c92035c-5f49-4ab0-ab58-de20c661dcdb" xsi:nil="true"/>
    <lcf76f155ced4ddcb4097134ff3c332f xmlns="c11665ad-e0ea-46f9-992c-fd3f61fe72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011699B-E00E-43A6-89AB-87B5EC382640}"/>
</file>

<file path=customXml/itemProps2.xml><?xml version="1.0" encoding="utf-8"?>
<ds:datastoreItem xmlns:ds="http://schemas.openxmlformats.org/officeDocument/2006/customXml" ds:itemID="{683A0DD5-181A-44B6-88E6-4E77E203FA1B}"/>
</file>

<file path=customXml/itemProps3.xml><?xml version="1.0" encoding="utf-8"?>
<ds:datastoreItem xmlns:ds="http://schemas.openxmlformats.org/officeDocument/2006/customXml" ds:itemID="{8074FA0F-182C-42F0-811E-580580813B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O'Sullivan Sandra</dc:creator>
  <cp:lastModifiedBy>Lovett Colin</cp:lastModifiedBy>
  <dcterms:created xsi:type="dcterms:W3CDTF">2023-03-08T12:01:37Z</dcterms:created>
  <dcterms:modified xsi:type="dcterms:W3CDTF">2023-09-07T08:06:45Z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0x0101009F34449FEDCDA34BABC966080C5972A3</vt:lpwstr>
  </property>
</Properties>
</file>